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USSP\Desktop\2020-21 - FIN. VA'A VITESSE\"/>
    </mc:Choice>
  </mc:AlternateContent>
  <xr:revisionPtr revIDLastSave="0" documentId="13_ncr:1_{70692D94-4BBD-40EB-971B-B3B182EB210D}" xr6:coauthVersionLast="46" xr6:coauthVersionMax="46" xr10:uidLastSave="{00000000-0000-0000-0000-000000000000}"/>
  <bookViews>
    <workbookView xWindow="-108" yWindow="-108" windowWidth="23256" windowHeight="12576" tabRatio="500" activeTab="9" xr2:uid="{00000000-000D-0000-FFFF-FFFF00000000}"/>
  </bookViews>
  <sheets>
    <sheet name="Qualifiées" sheetId="14" r:id="rId1"/>
    <sheet name="Réglement" sheetId="17" r:id="rId2"/>
    <sheet name="Jury" sheetId="16" r:id="rId3"/>
    <sheet name="Programme" sheetId="11" r:id="rId4"/>
    <sheet name="Séries " sheetId="7" state="hidden" r:id="rId5"/>
    <sheet name="Rés.Séries" sheetId="12" state="hidden" r:id="rId6"/>
    <sheet name="Rés.Séries à TRIER" sheetId="19" state="hidden" r:id="rId7"/>
    <sheet name="Séries SSFORMUL" sheetId="21" r:id="rId8"/>
    <sheet name="FINALES" sheetId="8" state="hidden" r:id="rId9"/>
    <sheet name="FINALES TO PRINT" sheetId="20" r:id="rId10"/>
    <sheet name="PRINT" sheetId="13" state="hidden" r:id="rId11"/>
    <sheet name="FINALES A &amp; B" sheetId="10" state="hidden" r:id="rId12"/>
    <sheet name="Séries Podiums" sheetId="4" state="hidden" r:id="rId13"/>
  </sheets>
  <definedNames>
    <definedName name="_xlnm.Print_Area" localSheetId="2">Jury!$A$1:$H$66</definedName>
    <definedName name="_xlnm.Print_Area" localSheetId="3">Programme!$A$1:$K$38</definedName>
    <definedName name="_xlnm.Print_Area" localSheetId="1">Réglement!$A$1:$J$66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" i="7" l="1"/>
  <c r="G27" i="8"/>
  <c r="R20" i="7"/>
  <c r="H33" i="8"/>
  <c r="D4" i="19"/>
  <c r="D15" i="19"/>
  <c r="D14" i="19"/>
  <c r="D13" i="19"/>
  <c r="D12" i="19"/>
  <c r="D11" i="19"/>
  <c r="D10" i="19"/>
  <c r="D9" i="19"/>
  <c r="D8" i="19"/>
  <c r="D7" i="19"/>
  <c r="D6" i="19"/>
  <c r="D5" i="19"/>
  <c r="D6" i="7"/>
  <c r="C6" i="7"/>
  <c r="B6" i="7"/>
  <c r="L34" i="11"/>
  <c r="L33" i="11"/>
  <c r="L32" i="11"/>
  <c r="L31" i="11"/>
  <c r="L27" i="11"/>
  <c r="L11" i="11"/>
  <c r="L12" i="11"/>
  <c r="L13" i="11"/>
  <c r="L14" i="11"/>
  <c r="L15" i="11"/>
  <c r="L16" i="11"/>
  <c r="L17" i="11"/>
  <c r="L18" i="11"/>
  <c r="L19" i="11"/>
  <c r="L10" i="11"/>
  <c r="C38" i="8"/>
  <c r="C37" i="8"/>
  <c r="C36" i="8"/>
  <c r="C35" i="8"/>
  <c r="C34" i="8"/>
  <c r="C33" i="8"/>
  <c r="C32" i="8"/>
  <c r="C31" i="8"/>
  <c r="C30" i="8"/>
  <c r="C29" i="8"/>
  <c r="C28" i="8"/>
  <c r="C27" i="8"/>
  <c r="L23" i="8"/>
  <c r="L22" i="8"/>
  <c r="L21" i="8"/>
  <c r="L20" i="8"/>
  <c r="L19" i="8"/>
  <c r="L18" i="8"/>
  <c r="I32" i="8"/>
  <c r="I31" i="8"/>
  <c r="I30" i="8"/>
  <c r="I29" i="8"/>
  <c r="I28" i="8"/>
  <c r="I33" i="8"/>
  <c r="I27" i="8"/>
  <c r="I38" i="8"/>
  <c r="I37" i="8"/>
  <c r="I36" i="8"/>
  <c r="I35" i="8"/>
  <c r="I34" i="8"/>
  <c r="C23" i="8"/>
  <c r="C22" i="8"/>
  <c r="C21" i="8"/>
  <c r="C20" i="8"/>
  <c r="C19" i="8"/>
  <c r="C18" i="8"/>
  <c r="F23" i="8"/>
  <c r="F22" i="8"/>
  <c r="F21" i="8"/>
  <c r="F20" i="8"/>
  <c r="F19" i="8"/>
  <c r="F18" i="8"/>
  <c r="I22" i="8"/>
  <c r="I21" i="8"/>
  <c r="I20" i="8"/>
  <c r="I19" i="8"/>
  <c r="I18" i="8"/>
  <c r="I9" i="8"/>
  <c r="I8" i="8"/>
  <c r="I7" i="8"/>
  <c r="I6" i="8"/>
  <c r="I5" i="8"/>
  <c r="I4" i="8"/>
  <c r="C9" i="8"/>
  <c r="C8" i="8"/>
  <c r="C7" i="8"/>
  <c r="C6" i="8"/>
  <c r="C5" i="8"/>
  <c r="C4" i="8"/>
  <c r="L9" i="8"/>
  <c r="L8" i="8"/>
  <c r="L7" i="8"/>
  <c r="L6" i="8"/>
  <c r="L5" i="8"/>
  <c r="L4" i="8"/>
  <c r="F9" i="8"/>
  <c r="F8" i="8"/>
  <c r="F7" i="8"/>
  <c r="F6" i="8"/>
  <c r="F5" i="8"/>
  <c r="F4" i="8"/>
  <c r="L15" i="8"/>
  <c r="L14" i="8"/>
  <c r="L13" i="8"/>
  <c r="L12" i="8"/>
  <c r="L11" i="8"/>
  <c r="L10" i="8"/>
  <c r="F15" i="8"/>
  <c r="F14" i="8"/>
  <c r="F13" i="8"/>
  <c r="F12" i="8"/>
  <c r="F11" i="8"/>
  <c r="F10" i="8"/>
  <c r="O15" i="19"/>
  <c r="U25" i="7" s="1"/>
  <c r="K15" i="8" s="1"/>
  <c r="G13" i="19"/>
  <c r="O9" i="19"/>
  <c r="G14" i="19"/>
  <c r="O12" i="19"/>
  <c r="G10" i="19"/>
  <c r="O11" i="19"/>
  <c r="G6" i="19"/>
  <c r="O6" i="19"/>
  <c r="G7" i="19"/>
  <c r="O5" i="19"/>
  <c r="G5" i="19"/>
  <c r="O10" i="19"/>
  <c r="K9" i="19"/>
  <c r="I9" i="19" s="1"/>
  <c r="G12" i="19"/>
  <c r="O7" i="19"/>
  <c r="K8" i="19"/>
  <c r="I8" i="19" s="1"/>
  <c r="G8" i="19"/>
  <c r="O14" i="19"/>
  <c r="M14" i="19" s="1"/>
  <c r="P14" i="19" s="1"/>
  <c r="K7" i="19"/>
  <c r="I7" i="19" s="1"/>
  <c r="G15" i="19"/>
  <c r="O13" i="19"/>
  <c r="K6" i="19"/>
  <c r="G11" i="19"/>
  <c r="O8" i="19"/>
  <c r="K5" i="19"/>
  <c r="G9" i="19"/>
  <c r="O4" i="19"/>
  <c r="K4" i="19"/>
  <c r="G4" i="19"/>
  <c r="A7" i="10"/>
  <c r="G11" i="7"/>
  <c r="F13" i="19" s="1"/>
  <c r="I6" i="19" l="1"/>
  <c r="I5" i="19"/>
  <c r="I4" i="19"/>
  <c r="L36" i="11"/>
  <c r="M12" i="19"/>
  <c r="P12" i="19" s="1"/>
  <c r="T25" i="7"/>
  <c r="K14" i="8" s="1"/>
  <c r="M11" i="19"/>
  <c r="P11" i="19" s="1"/>
  <c r="M5" i="19"/>
  <c r="P5" i="19" s="1"/>
  <c r="M6" i="19"/>
  <c r="P6" i="19" s="1"/>
  <c r="M9" i="19"/>
  <c r="P9" i="19" s="1"/>
  <c r="M10" i="19"/>
  <c r="P10" i="19" s="1"/>
  <c r="M8" i="19"/>
  <c r="P8" i="19" s="1"/>
  <c r="M7" i="19"/>
  <c r="P7" i="19" s="1"/>
  <c r="S12" i="19"/>
  <c r="E10" i="19"/>
  <c r="H10" i="19" s="1"/>
  <c r="E6" i="19"/>
  <c r="H6" i="19" s="1"/>
  <c r="E12" i="19"/>
  <c r="H12" i="19" s="1"/>
  <c r="E9" i="19"/>
  <c r="H9" i="19" s="1"/>
  <c r="E15" i="19"/>
  <c r="H15" i="19" s="1"/>
  <c r="E4" i="19"/>
  <c r="H4" i="19" s="1"/>
  <c r="E11" i="19"/>
  <c r="H11" i="19" s="1"/>
  <c r="S4" i="19"/>
  <c r="S5" i="19"/>
  <c r="S6" i="19"/>
  <c r="E14" i="19"/>
  <c r="H14" i="19" s="1"/>
  <c r="E13" i="19"/>
  <c r="H13" i="19" s="1"/>
  <c r="M15" i="19"/>
  <c r="P15" i="19" s="1"/>
  <c r="S18" i="7"/>
  <c r="E13" i="8" s="1"/>
  <c r="M4" i="19"/>
  <c r="P4" i="19" s="1"/>
  <c r="M13" i="19"/>
  <c r="P13" i="19" s="1"/>
  <c r="E8" i="19"/>
  <c r="H8" i="19" s="1"/>
  <c r="S8" i="19"/>
  <c r="E5" i="19"/>
  <c r="H5" i="19" s="1"/>
  <c r="E7" i="19"/>
  <c r="H7" i="19" s="1"/>
  <c r="S7" i="19"/>
  <c r="S9" i="19"/>
  <c r="S25" i="7"/>
  <c r="K13" i="8" s="1"/>
  <c r="S13" i="19"/>
  <c r="R13" i="19" s="1"/>
  <c r="S10" i="19"/>
  <c r="S14" i="19"/>
  <c r="R14" i="19" s="1"/>
  <c r="S11" i="19"/>
  <c r="S15" i="19"/>
  <c r="R15" i="19" s="1"/>
  <c r="AP25" i="7"/>
  <c r="B23" i="8" s="1"/>
  <c r="AO25" i="7"/>
  <c r="B22" i="8" s="1"/>
  <c r="AN25" i="7"/>
  <c r="B21" i="8" s="1"/>
  <c r="AM25" i="7"/>
  <c r="B20" i="8" s="1"/>
  <c r="AL25" i="7"/>
  <c r="B19" i="8" s="1"/>
  <c r="AK25" i="7"/>
  <c r="B18" i="8" s="1"/>
  <c r="AP18" i="7"/>
  <c r="H9" i="8" s="1"/>
  <c r="AO18" i="7"/>
  <c r="H8" i="8" s="1"/>
  <c r="AN18" i="7"/>
  <c r="H7" i="8" s="1"/>
  <c r="AM18" i="7"/>
  <c r="H6" i="8" s="1"/>
  <c r="AL18" i="7"/>
  <c r="AK18" i="7"/>
  <c r="H4" i="8" s="1"/>
  <c r="AP11" i="7"/>
  <c r="E23" i="8" s="1"/>
  <c r="AO11" i="7"/>
  <c r="AN11" i="7"/>
  <c r="E21" i="8" s="1"/>
  <c r="AM11" i="7"/>
  <c r="E20" i="8" s="1"/>
  <c r="AL11" i="7"/>
  <c r="E19" i="8" s="1"/>
  <c r="AK11" i="7"/>
  <c r="AP4" i="7"/>
  <c r="AO4" i="7"/>
  <c r="H22" i="8" s="1"/>
  <c r="AN4" i="7"/>
  <c r="H21" i="8" s="1"/>
  <c r="H20" i="8"/>
  <c r="AL4" i="7"/>
  <c r="H19" i="8" s="1"/>
  <c r="AK4" i="7"/>
  <c r="H18" i="8" s="1"/>
  <c r="AI4" i="7"/>
  <c r="K23" i="8" s="1"/>
  <c r="AH4" i="7"/>
  <c r="K22" i="8" s="1"/>
  <c r="AG4" i="7"/>
  <c r="K21" i="8" s="1"/>
  <c r="AF4" i="7"/>
  <c r="K20" i="8" s="1"/>
  <c r="AE4" i="7"/>
  <c r="K19" i="8" s="1"/>
  <c r="AD4" i="7"/>
  <c r="K18" i="8" s="1"/>
  <c r="U11" i="7"/>
  <c r="T11" i="7"/>
  <c r="S11" i="7"/>
  <c r="R11" i="7"/>
  <c r="Q11" i="7"/>
  <c r="P11" i="7"/>
  <c r="U4" i="7"/>
  <c r="T4" i="7"/>
  <c r="S4" i="7"/>
  <c r="R4" i="7"/>
  <c r="Q4" i="7"/>
  <c r="P4" i="7"/>
  <c r="N25" i="7"/>
  <c r="M25" i="7"/>
  <c r="L25" i="7"/>
  <c r="K25" i="7"/>
  <c r="J25" i="7"/>
  <c r="I25" i="7"/>
  <c r="J11" i="7"/>
  <c r="N18" i="7"/>
  <c r="M18" i="7"/>
  <c r="L18" i="7"/>
  <c r="K18" i="7"/>
  <c r="J18" i="7"/>
  <c r="I18" i="7"/>
  <c r="N11" i="7"/>
  <c r="M11" i="7"/>
  <c r="L11" i="7"/>
  <c r="K11" i="7"/>
  <c r="I11" i="7"/>
  <c r="N4" i="7"/>
  <c r="M4" i="7"/>
  <c r="L4" i="7"/>
  <c r="B9" i="19" s="1"/>
  <c r="C9" i="19" s="1"/>
  <c r="K4" i="7"/>
  <c r="J4" i="7"/>
  <c r="I4" i="7"/>
  <c r="G25" i="7"/>
  <c r="F25" i="7"/>
  <c r="E25" i="7"/>
  <c r="D25" i="7"/>
  <c r="C25" i="7"/>
  <c r="B25" i="7"/>
  <c r="G18" i="7"/>
  <c r="F18" i="7"/>
  <c r="E18" i="7"/>
  <c r="D18" i="7"/>
  <c r="C18" i="7"/>
  <c r="B18" i="7"/>
  <c r="F15" i="12"/>
  <c r="F11" i="7"/>
  <c r="E11" i="7"/>
  <c r="D11" i="7"/>
  <c r="C11" i="7"/>
  <c r="B11" i="7"/>
  <c r="G4" i="7"/>
  <c r="F4" i="7"/>
  <c r="E4" i="7"/>
  <c r="D4" i="7"/>
  <c r="C4" i="7"/>
  <c r="B4" i="7"/>
  <c r="O15" i="12"/>
  <c r="O14" i="12"/>
  <c r="O13" i="12"/>
  <c r="O12" i="12"/>
  <c r="O11" i="12"/>
  <c r="O9" i="12"/>
  <c r="O8" i="12"/>
  <c r="O7" i="12"/>
  <c r="O6" i="12"/>
  <c r="O5" i="12"/>
  <c r="O4" i="12"/>
  <c r="O10" i="12"/>
  <c r="K9" i="12"/>
  <c r="K8" i="12"/>
  <c r="K7" i="12"/>
  <c r="K6" i="12"/>
  <c r="K5" i="12"/>
  <c r="K4" i="12"/>
  <c r="G15" i="12"/>
  <c r="G14" i="12"/>
  <c r="G13" i="12"/>
  <c r="G12" i="12"/>
  <c r="G11" i="12"/>
  <c r="G10" i="12"/>
  <c r="G9" i="12"/>
  <c r="G8" i="12"/>
  <c r="G7" i="12"/>
  <c r="G6" i="12"/>
  <c r="G5" i="12"/>
  <c r="G4" i="12"/>
  <c r="K23" i="7"/>
  <c r="B1" i="7"/>
  <c r="E22" i="8" l="1"/>
  <c r="E18" i="8"/>
  <c r="J5" i="19"/>
  <c r="H5" i="8"/>
  <c r="N11" i="12"/>
  <c r="N6" i="19"/>
  <c r="AF18" i="7" s="1"/>
  <c r="K6" i="8" s="1"/>
  <c r="B12" i="12"/>
  <c r="C12" i="12" s="1"/>
  <c r="B8" i="19"/>
  <c r="C8" i="19" s="1"/>
  <c r="J35" i="12"/>
  <c r="K35" i="12" s="1"/>
  <c r="J33" i="19"/>
  <c r="K33" i="19" s="1"/>
  <c r="B35" i="12"/>
  <c r="C35" i="12" s="1"/>
  <c r="B38" i="19"/>
  <c r="C38" i="19" s="1"/>
  <c r="J24" i="12"/>
  <c r="K24" i="12" s="1"/>
  <c r="J24" i="19"/>
  <c r="K24" i="19" s="1"/>
  <c r="I24" i="19" s="1"/>
  <c r="F4" i="12"/>
  <c r="F4" i="19"/>
  <c r="AD25" i="7" s="1"/>
  <c r="E4" i="8" s="1"/>
  <c r="F8" i="12"/>
  <c r="F8" i="19"/>
  <c r="AH25" i="7" s="1"/>
  <c r="E8" i="8" s="1"/>
  <c r="F12" i="12"/>
  <c r="F6" i="19"/>
  <c r="AF25" i="7" s="1"/>
  <c r="E6" i="8" s="1"/>
  <c r="N4" i="12"/>
  <c r="N4" i="19"/>
  <c r="AD18" i="7" s="1"/>
  <c r="K4" i="8" s="1"/>
  <c r="N8" i="12"/>
  <c r="N7" i="19"/>
  <c r="AG18" i="7" s="1"/>
  <c r="K7" i="8" s="1"/>
  <c r="N12" i="12"/>
  <c r="N11" i="19"/>
  <c r="Q25" i="7" s="1"/>
  <c r="K11" i="8" s="1"/>
  <c r="B4" i="12"/>
  <c r="C4" i="12" s="1"/>
  <c r="B6" i="19"/>
  <c r="B8" i="12"/>
  <c r="C8" i="12" s="1"/>
  <c r="B11" i="19"/>
  <c r="C11" i="19" s="1"/>
  <c r="B13" i="19"/>
  <c r="C13" i="19" s="1"/>
  <c r="A13" i="19" s="1"/>
  <c r="B13" i="12"/>
  <c r="C13" i="12" s="1"/>
  <c r="J29" i="12"/>
  <c r="K29" i="12" s="1"/>
  <c r="J31" i="19"/>
  <c r="K31" i="19" s="1"/>
  <c r="J33" i="12"/>
  <c r="K33" i="12" s="1"/>
  <c r="J38" i="19"/>
  <c r="K38" i="19" s="1"/>
  <c r="J36" i="12"/>
  <c r="K36" i="12" s="1"/>
  <c r="J34" i="19"/>
  <c r="K34" i="19" s="1"/>
  <c r="B28" i="12"/>
  <c r="C28" i="12" s="1"/>
  <c r="B29" i="19"/>
  <c r="C29" i="19" s="1"/>
  <c r="B32" i="12"/>
  <c r="C32" i="12" s="1"/>
  <c r="B36" i="19"/>
  <c r="C36" i="19" s="1"/>
  <c r="B36" i="12"/>
  <c r="C36" i="12" s="1"/>
  <c r="B31" i="19"/>
  <c r="C31" i="19" s="1"/>
  <c r="N19" i="12"/>
  <c r="O19" i="12" s="1"/>
  <c r="N19" i="19"/>
  <c r="O19" i="19" s="1"/>
  <c r="M19" i="19" s="1"/>
  <c r="N23" i="12"/>
  <c r="O23" i="12" s="1"/>
  <c r="N23" i="19"/>
  <c r="O23" i="19" s="1"/>
  <c r="M23" i="19" s="1"/>
  <c r="J21" i="12"/>
  <c r="K21" i="12" s="1"/>
  <c r="J21" i="19"/>
  <c r="K21" i="19" s="1"/>
  <c r="F19" i="12"/>
  <c r="G19" i="12" s="1"/>
  <c r="F19" i="19"/>
  <c r="G19" i="19" s="1"/>
  <c r="F23" i="12"/>
  <c r="G23" i="12" s="1"/>
  <c r="F23" i="19"/>
  <c r="G23" i="19" s="1"/>
  <c r="J6" i="12"/>
  <c r="J6" i="19"/>
  <c r="B19" i="12"/>
  <c r="C19" i="12" s="1"/>
  <c r="B19" i="19"/>
  <c r="C19" i="19" s="1"/>
  <c r="B23" i="12"/>
  <c r="C23" i="12" s="1"/>
  <c r="B23" i="19"/>
  <c r="C23" i="19" s="1"/>
  <c r="A23" i="19" s="1"/>
  <c r="F7" i="12"/>
  <c r="F15" i="19"/>
  <c r="U18" i="7" s="1"/>
  <c r="E15" i="8" s="1"/>
  <c r="J32" i="12"/>
  <c r="K32" i="12" s="1"/>
  <c r="J30" i="19"/>
  <c r="K30" i="19" s="1"/>
  <c r="J39" i="12"/>
  <c r="K39" i="12" s="1"/>
  <c r="J39" i="19"/>
  <c r="K39" i="19" s="1"/>
  <c r="B39" i="12"/>
  <c r="C39" i="12" s="1"/>
  <c r="B39" i="19"/>
  <c r="C39" i="19" s="1"/>
  <c r="J20" i="12"/>
  <c r="K20" i="12" s="1"/>
  <c r="J20" i="19"/>
  <c r="K20" i="19" s="1"/>
  <c r="F22" i="12"/>
  <c r="G22" i="12" s="1"/>
  <c r="F22" i="19"/>
  <c r="G22" i="19" s="1"/>
  <c r="B22" i="12"/>
  <c r="C22" i="12" s="1"/>
  <c r="B22" i="19"/>
  <c r="C22" i="19" s="1"/>
  <c r="J5" i="12"/>
  <c r="F5" i="12"/>
  <c r="F9" i="19"/>
  <c r="AI25" i="7" s="1"/>
  <c r="E9" i="8" s="1"/>
  <c r="F9" i="12"/>
  <c r="F12" i="19"/>
  <c r="R18" i="7" s="1"/>
  <c r="E12" i="8" s="1"/>
  <c r="F13" i="12"/>
  <c r="F10" i="19"/>
  <c r="P18" i="7" s="1"/>
  <c r="E10" i="8" s="1"/>
  <c r="N5" i="12"/>
  <c r="N8" i="19"/>
  <c r="AH18" i="7" s="1"/>
  <c r="K8" i="8" s="1"/>
  <c r="N9" i="12"/>
  <c r="N10" i="19"/>
  <c r="P25" i="7" s="1"/>
  <c r="K10" i="8" s="1"/>
  <c r="N13" i="12"/>
  <c r="N12" i="19"/>
  <c r="R25" i="7" s="1"/>
  <c r="K12" i="8" s="1"/>
  <c r="B5" i="12"/>
  <c r="C5" i="12" s="1"/>
  <c r="B7" i="19"/>
  <c r="C7" i="19" s="1"/>
  <c r="AG11" i="7" s="1"/>
  <c r="B7" i="8" s="1"/>
  <c r="B9" i="12"/>
  <c r="C9" i="12" s="1"/>
  <c r="B12" i="19"/>
  <c r="C12" i="19" s="1"/>
  <c r="B14" i="19"/>
  <c r="C14" i="19" s="1"/>
  <c r="A14" i="19" s="1"/>
  <c r="B14" i="12"/>
  <c r="C14" i="12" s="1"/>
  <c r="J30" i="12"/>
  <c r="K30" i="12" s="1"/>
  <c r="J32" i="19"/>
  <c r="K32" i="19" s="1"/>
  <c r="B10" i="19"/>
  <c r="C10" i="19" s="1"/>
  <c r="B11" i="12"/>
  <c r="C11" i="12" s="1"/>
  <c r="J37" i="12"/>
  <c r="K37" i="12" s="1"/>
  <c r="J36" i="19"/>
  <c r="K36" i="19" s="1"/>
  <c r="B29" i="12"/>
  <c r="C29" i="12" s="1"/>
  <c r="B30" i="19"/>
  <c r="C30" i="19" s="1"/>
  <c r="B33" i="12"/>
  <c r="C33" i="12" s="1"/>
  <c r="B34" i="19"/>
  <c r="C34" i="19" s="1"/>
  <c r="B37" i="12"/>
  <c r="C37" i="12" s="1"/>
  <c r="B28" i="19"/>
  <c r="C28" i="19" s="1"/>
  <c r="N20" i="12"/>
  <c r="O20" i="12" s="1"/>
  <c r="N20" i="19"/>
  <c r="O20" i="19" s="1"/>
  <c r="N24" i="12"/>
  <c r="O24" i="12" s="1"/>
  <c r="N24" i="19"/>
  <c r="O24" i="19" s="1"/>
  <c r="M24" i="19" s="1"/>
  <c r="J22" i="12"/>
  <c r="K22" i="12" s="1"/>
  <c r="J22" i="19"/>
  <c r="K22" i="19" s="1"/>
  <c r="F20" i="12"/>
  <c r="G20" i="12" s="1"/>
  <c r="F20" i="19"/>
  <c r="G20" i="19" s="1"/>
  <c r="F24" i="12"/>
  <c r="G24" i="12" s="1"/>
  <c r="F24" i="19"/>
  <c r="G24" i="19" s="1"/>
  <c r="J7" i="12"/>
  <c r="J7" i="19"/>
  <c r="B20" i="12"/>
  <c r="C20" i="12" s="1"/>
  <c r="B20" i="19"/>
  <c r="C20" i="19" s="1"/>
  <c r="B24" i="12"/>
  <c r="C24" i="12" s="1"/>
  <c r="B24" i="19"/>
  <c r="C24" i="19" s="1"/>
  <c r="A24" i="19" s="1"/>
  <c r="F11" i="12"/>
  <c r="F7" i="19"/>
  <c r="AG25" i="7" s="1"/>
  <c r="E7" i="8" s="1"/>
  <c r="N7" i="12"/>
  <c r="N14" i="19"/>
  <c r="N15" i="12"/>
  <c r="N15" i="19"/>
  <c r="J28" i="12"/>
  <c r="K28" i="12" s="1"/>
  <c r="J28" i="19"/>
  <c r="K28" i="19" s="1"/>
  <c r="B31" i="12"/>
  <c r="C31" i="12" s="1"/>
  <c r="B35" i="19"/>
  <c r="C35" i="19" s="1"/>
  <c r="N22" i="12"/>
  <c r="O22" i="12" s="1"/>
  <c r="N22" i="19"/>
  <c r="O22" i="19" s="1"/>
  <c r="M22" i="19" s="1"/>
  <c r="J9" i="12"/>
  <c r="J9" i="19"/>
  <c r="F6" i="12"/>
  <c r="F11" i="19"/>
  <c r="Q18" i="7" s="1"/>
  <c r="E11" i="8" s="1"/>
  <c r="F10" i="12"/>
  <c r="F5" i="19"/>
  <c r="AE25" i="7" s="1"/>
  <c r="E5" i="8" s="1"/>
  <c r="F14" i="12"/>
  <c r="F14" i="19"/>
  <c r="T18" i="7" s="1"/>
  <c r="E14" i="8" s="1"/>
  <c r="N6" i="12"/>
  <c r="N13" i="19"/>
  <c r="N10" i="12"/>
  <c r="N5" i="19"/>
  <c r="AE18" i="7" s="1"/>
  <c r="K5" i="8" s="1"/>
  <c r="N14" i="12"/>
  <c r="N9" i="19"/>
  <c r="AI18" i="7" s="1"/>
  <c r="K9" i="8" s="1"/>
  <c r="B6" i="12"/>
  <c r="C6" i="12" s="1"/>
  <c r="B5" i="19"/>
  <c r="C5" i="19" s="1"/>
  <c r="B4" i="19"/>
  <c r="C4" i="19" s="1"/>
  <c r="B10" i="12"/>
  <c r="C10" i="12" s="1"/>
  <c r="B15" i="19"/>
  <c r="C15" i="19" s="1"/>
  <c r="A15" i="19" s="1"/>
  <c r="B15" i="12"/>
  <c r="C15" i="12" s="1"/>
  <c r="J31" i="12"/>
  <c r="K31" i="12" s="1"/>
  <c r="J37" i="19"/>
  <c r="K37" i="19" s="1"/>
  <c r="J34" i="12"/>
  <c r="K34" i="12" s="1"/>
  <c r="J29" i="19"/>
  <c r="K29" i="19" s="1"/>
  <c r="J38" i="12"/>
  <c r="K38" i="12" s="1"/>
  <c r="J35" i="19"/>
  <c r="K35" i="19" s="1"/>
  <c r="B30" i="12"/>
  <c r="C30" i="12" s="1"/>
  <c r="B33" i="19"/>
  <c r="C33" i="19" s="1"/>
  <c r="B34" i="12"/>
  <c r="C34" i="12" s="1"/>
  <c r="B32" i="19"/>
  <c r="C32" i="19" s="1"/>
  <c r="B38" i="12"/>
  <c r="C38" i="12" s="1"/>
  <c r="B37" i="19"/>
  <c r="C37" i="19" s="1"/>
  <c r="N21" i="12"/>
  <c r="O21" i="12" s="1"/>
  <c r="N21" i="19"/>
  <c r="O21" i="19" s="1"/>
  <c r="M21" i="19" s="1"/>
  <c r="J19" i="12"/>
  <c r="K19" i="12" s="1"/>
  <c r="J19" i="19"/>
  <c r="K19" i="19" s="1"/>
  <c r="J23" i="12"/>
  <c r="K23" i="12" s="1"/>
  <c r="J23" i="19"/>
  <c r="K23" i="19" s="1"/>
  <c r="F21" i="12"/>
  <c r="G21" i="12" s="1"/>
  <c r="F21" i="19"/>
  <c r="G21" i="19" s="1"/>
  <c r="J4" i="12"/>
  <c r="J4" i="19"/>
  <c r="J8" i="12"/>
  <c r="J8" i="19"/>
  <c r="B21" i="12"/>
  <c r="C21" i="12" s="1"/>
  <c r="B21" i="19"/>
  <c r="C21" i="19" s="1"/>
  <c r="A21" i="19" s="1"/>
  <c r="S13" i="12"/>
  <c r="R13" i="12" s="1"/>
  <c r="S9" i="12"/>
  <c r="S5" i="12"/>
  <c r="S6" i="12"/>
  <c r="S12" i="12"/>
  <c r="S8" i="12"/>
  <c r="S4" i="12"/>
  <c r="R4" i="12" s="1"/>
  <c r="S14" i="12"/>
  <c r="R14" i="12" s="1"/>
  <c r="S15" i="12"/>
  <c r="R15" i="12" s="1"/>
  <c r="S11" i="12"/>
  <c r="S7" i="12"/>
  <c r="R7" i="12" s="1"/>
  <c r="S10" i="12"/>
  <c r="R10" i="12" s="1"/>
  <c r="R12" i="12"/>
  <c r="R5" i="12"/>
  <c r="R11" i="12"/>
  <c r="R6" i="12"/>
  <c r="R8" i="12"/>
  <c r="R9" i="12"/>
  <c r="B7" i="12"/>
  <c r="C7" i="12" s="1"/>
  <c r="A18" i="8"/>
  <c r="A20" i="19" l="1"/>
  <c r="A22" i="19"/>
  <c r="A19" i="19"/>
  <c r="E22" i="19"/>
  <c r="E19" i="19"/>
  <c r="E21" i="19"/>
  <c r="E20" i="19"/>
  <c r="I23" i="19"/>
  <c r="I22" i="19"/>
  <c r="I20" i="19"/>
  <c r="I21" i="19"/>
  <c r="I19" i="19"/>
  <c r="M20" i="19"/>
  <c r="A9" i="19"/>
  <c r="R4" i="19"/>
  <c r="R7" i="19"/>
  <c r="R11" i="19"/>
  <c r="R6" i="19"/>
  <c r="R5" i="19"/>
  <c r="R9" i="19"/>
  <c r="R12" i="19"/>
  <c r="R8" i="19"/>
  <c r="R10" i="19"/>
  <c r="L2" i="12"/>
  <c r="H2" i="12"/>
  <c r="P2" i="12"/>
  <c r="A29" i="19"/>
  <c r="D29" i="19" s="1"/>
  <c r="W25" i="7"/>
  <c r="B27" i="8" s="1"/>
  <c r="I38" i="19"/>
  <c r="L38" i="19" s="1"/>
  <c r="AB18" i="7"/>
  <c r="H32" i="8" s="1"/>
  <c r="A32" i="8"/>
  <c r="A37" i="19"/>
  <c r="D37" i="19" s="1"/>
  <c r="AA11" i="7"/>
  <c r="B37" i="8" s="1"/>
  <c r="A33" i="19"/>
  <c r="D33" i="19" s="1"/>
  <c r="Y25" i="7"/>
  <c r="B29" i="8" s="1"/>
  <c r="I29" i="19"/>
  <c r="L29" i="19" s="1"/>
  <c r="W4" i="7"/>
  <c r="AF11" i="7"/>
  <c r="B6" i="8" s="1"/>
  <c r="I28" i="19"/>
  <c r="L28" i="19" s="1"/>
  <c r="W18" i="7"/>
  <c r="A28" i="19"/>
  <c r="D28" i="19" s="1"/>
  <c r="Z11" i="7"/>
  <c r="B36" i="8" s="1"/>
  <c r="A30" i="19"/>
  <c r="D30" i="19" s="1"/>
  <c r="X25" i="7"/>
  <c r="B28" i="8" s="1"/>
  <c r="AE11" i="7"/>
  <c r="B5" i="8" s="1"/>
  <c r="H2" i="19"/>
  <c r="A38" i="19"/>
  <c r="D38" i="19" s="1"/>
  <c r="X11" i="7"/>
  <c r="B34" i="8" s="1"/>
  <c r="A39" i="19"/>
  <c r="D39" i="19" s="1"/>
  <c r="AB11" i="7"/>
  <c r="B38" i="8" s="1"/>
  <c r="I30" i="19"/>
  <c r="L30" i="19" s="1"/>
  <c r="AA18" i="7"/>
  <c r="H31" i="8" s="1"/>
  <c r="A36" i="19"/>
  <c r="D36" i="19" s="1"/>
  <c r="AA25" i="7"/>
  <c r="B31" i="8" s="1"/>
  <c r="I34" i="19"/>
  <c r="L34" i="19" s="1"/>
  <c r="Y4" i="7"/>
  <c r="H35" i="8" s="1"/>
  <c r="I31" i="19"/>
  <c r="L31" i="19" s="1"/>
  <c r="X18" i="7"/>
  <c r="H28" i="8" s="1"/>
  <c r="A11" i="19"/>
  <c r="AH11" i="7"/>
  <c r="B8" i="8" s="1"/>
  <c r="P2" i="19"/>
  <c r="I33" i="19"/>
  <c r="L33" i="19" s="1"/>
  <c r="X4" i="7"/>
  <c r="H34" i="8" s="1"/>
  <c r="I39" i="19"/>
  <c r="AB4" i="7"/>
  <c r="H38" i="8" s="1"/>
  <c r="A31" i="19"/>
  <c r="D31" i="19" s="1"/>
  <c r="Y11" i="7"/>
  <c r="B35" i="8" s="1"/>
  <c r="C6" i="19"/>
  <c r="A5" i="19" s="1"/>
  <c r="D2" i="19"/>
  <c r="A19" i="8"/>
  <c r="A30" i="8"/>
  <c r="L2" i="19"/>
  <c r="A32" i="19"/>
  <c r="D32" i="19" s="1"/>
  <c r="W11" i="7"/>
  <c r="B33" i="8" s="1"/>
  <c r="I35" i="19"/>
  <c r="L35" i="19" s="1"/>
  <c r="AA4" i="7"/>
  <c r="H37" i="8" s="1"/>
  <c r="I37" i="19"/>
  <c r="L37" i="19" s="1"/>
  <c r="Z18" i="7"/>
  <c r="H30" i="8" s="1"/>
  <c r="A35" i="19"/>
  <c r="D35" i="19" s="1"/>
  <c r="Z25" i="7"/>
  <c r="B30" i="8" s="1"/>
  <c r="A34" i="19"/>
  <c r="D34" i="19" s="1"/>
  <c r="AB25" i="7"/>
  <c r="B32" i="8" s="1"/>
  <c r="I36" i="19"/>
  <c r="L36" i="19" s="1"/>
  <c r="Z4" i="7"/>
  <c r="H36" i="8" s="1"/>
  <c r="I32" i="19"/>
  <c r="L32" i="19" s="1"/>
  <c r="Y18" i="7"/>
  <c r="H29" i="8" s="1"/>
  <c r="A12" i="19"/>
  <c r="AI11" i="7"/>
  <c r="B9" i="8" s="1"/>
  <c r="J8" i="8"/>
  <c r="J5" i="8"/>
  <c r="J19" i="8"/>
  <c r="G7" i="8"/>
  <c r="G6" i="8"/>
  <c r="A4" i="12"/>
  <c r="D2" i="12"/>
  <c r="G9" i="8"/>
  <c r="A20" i="8"/>
  <c r="J18" i="8"/>
  <c r="A21" i="8"/>
  <c r="A23" i="8"/>
  <c r="A31" i="8"/>
  <c r="J7" i="8"/>
  <c r="J6" i="8"/>
  <c r="J21" i="8"/>
  <c r="J4" i="8"/>
  <c r="A22" i="8"/>
  <c r="J23" i="8"/>
  <c r="D7" i="8"/>
  <c r="A29" i="8"/>
  <c r="A28" i="8"/>
  <c r="J9" i="8"/>
  <c r="J20" i="8"/>
  <c r="J22" i="8"/>
  <c r="G8" i="8"/>
  <c r="A5" i="8"/>
  <c r="G4" i="8"/>
  <c r="G5" i="8"/>
  <c r="A27" i="8"/>
  <c r="D23" i="8"/>
  <c r="D22" i="8"/>
  <c r="A8" i="8"/>
  <c r="AO23" i="7"/>
  <c r="AM23" i="7"/>
  <c r="AN22" i="7"/>
  <c r="AK22" i="7"/>
  <c r="AO16" i="7"/>
  <c r="AM16" i="7"/>
  <c r="AN15" i="7"/>
  <c r="AK15" i="7"/>
  <c r="AO9" i="7"/>
  <c r="AM9" i="7"/>
  <c r="AN8" i="7"/>
  <c r="AK8" i="7"/>
  <c r="AO2" i="7"/>
  <c r="AM2" i="7"/>
  <c r="AN1" i="7"/>
  <c r="AK1" i="7"/>
  <c r="AH23" i="7"/>
  <c r="AF23" i="7"/>
  <c r="AG22" i="7"/>
  <c r="AD22" i="7"/>
  <c r="AH16" i="7"/>
  <c r="AF16" i="7"/>
  <c r="AG15" i="7"/>
  <c r="AD15" i="7"/>
  <c r="AH9" i="7"/>
  <c r="AF9" i="7"/>
  <c r="AG8" i="7"/>
  <c r="AD8" i="7"/>
  <c r="AH2" i="7"/>
  <c r="AF2" i="7"/>
  <c r="AG1" i="7"/>
  <c r="AD1" i="7"/>
  <c r="AA23" i="7"/>
  <c r="Y23" i="7"/>
  <c r="Z22" i="7"/>
  <c r="W22" i="7"/>
  <c r="AA16" i="7"/>
  <c r="Y16" i="7"/>
  <c r="Z15" i="7"/>
  <c r="W15" i="7"/>
  <c r="AA9" i="7"/>
  <c r="Y9" i="7"/>
  <c r="Z8" i="7"/>
  <c r="W8" i="7"/>
  <c r="AA2" i="7"/>
  <c r="Y2" i="7"/>
  <c r="Z1" i="7"/>
  <c r="W1" i="7"/>
  <c r="T23" i="7"/>
  <c r="R23" i="7"/>
  <c r="S22" i="7"/>
  <c r="P22" i="7"/>
  <c r="T16" i="7"/>
  <c r="R16" i="7"/>
  <c r="S15" i="7"/>
  <c r="P15" i="7"/>
  <c r="T9" i="7"/>
  <c r="R9" i="7"/>
  <c r="S8" i="7"/>
  <c r="P8" i="7"/>
  <c r="T2" i="7"/>
  <c r="R2" i="7"/>
  <c r="S1" i="7"/>
  <c r="P1" i="7"/>
  <c r="M23" i="7"/>
  <c r="L22" i="7"/>
  <c r="I22" i="7"/>
  <c r="M16" i="7"/>
  <c r="K16" i="7"/>
  <c r="L15" i="7"/>
  <c r="I15" i="7"/>
  <c r="M9" i="7"/>
  <c r="K9" i="7"/>
  <c r="L8" i="7"/>
  <c r="I8" i="7"/>
  <c r="M2" i="7"/>
  <c r="K2" i="7"/>
  <c r="L1" i="7"/>
  <c r="I1" i="7"/>
  <c r="E22" i="7"/>
  <c r="F23" i="7"/>
  <c r="D23" i="7"/>
  <c r="B22" i="7"/>
  <c r="D16" i="7"/>
  <c r="F16" i="7"/>
  <c r="F9" i="7"/>
  <c r="F2" i="7"/>
  <c r="B15" i="7"/>
  <c r="E15" i="7"/>
  <c r="E8" i="7"/>
  <c r="E1" i="7"/>
  <c r="D9" i="7"/>
  <c r="D2" i="7"/>
  <c r="B8" i="7"/>
  <c r="A7" i="19" l="1"/>
  <c r="A4" i="19"/>
  <c r="A8" i="19"/>
  <c r="A10" i="19"/>
  <c r="H27" i="8"/>
  <c r="A6" i="19"/>
  <c r="AD11" i="7"/>
  <c r="B4" i="8" s="1"/>
  <c r="M6" i="12"/>
  <c r="P6" i="12" s="1"/>
  <c r="I19" i="12"/>
  <c r="M21" i="12"/>
  <c r="I8" i="12"/>
  <c r="I9" i="12"/>
  <c r="E19" i="12"/>
  <c r="I20" i="12"/>
  <c r="I22" i="12"/>
  <c r="I24" i="12"/>
  <c r="I21" i="12"/>
  <c r="I23" i="12"/>
  <c r="A19" i="12"/>
  <c r="A20" i="12"/>
  <c r="A24" i="12"/>
  <c r="A22" i="12"/>
  <c r="A21" i="12"/>
  <c r="A23" i="12"/>
  <c r="M7" i="12"/>
  <c r="P7" i="12" s="1"/>
  <c r="M11" i="12"/>
  <c r="P11" i="12" s="1"/>
  <c r="E10" i="12"/>
  <c r="H10" i="12" s="1"/>
  <c r="E12" i="12"/>
  <c r="H12" i="12" s="1"/>
  <c r="E7" i="12"/>
  <c r="H7" i="12" s="1"/>
  <c r="A8" i="12"/>
  <c r="A10" i="12"/>
  <c r="A11" i="12"/>
  <c r="I5" i="12"/>
  <c r="M20" i="12"/>
  <c r="M19" i="12"/>
  <c r="E9" i="12"/>
  <c r="H9" i="12" s="1"/>
  <c r="E15" i="12"/>
  <c r="H15" i="12" s="1"/>
  <c r="E8" i="12"/>
  <c r="H8" i="12" s="1"/>
  <c r="A34" i="12"/>
  <c r="D34" i="12" s="1"/>
  <c r="A29" i="12"/>
  <c r="D29" i="12" s="1"/>
  <c r="A33" i="12"/>
  <c r="D33" i="12" s="1"/>
  <c r="A39" i="12"/>
  <c r="D39" i="12" s="1"/>
  <c r="A36" i="12"/>
  <c r="D36" i="12" s="1"/>
  <c r="A31" i="12"/>
  <c r="D31" i="12" s="1"/>
  <c r="A37" i="12"/>
  <c r="D37" i="12" s="1"/>
  <c r="A30" i="12"/>
  <c r="D30" i="12" s="1"/>
  <c r="A28" i="12"/>
  <c r="D28" i="12" s="1"/>
  <c r="A38" i="12"/>
  <c r="D38" i="12" s="1"/>
  <c r="A35" i="12"/>
  <c r="D35" i="12" s="1"/>
  <c r="A32" i="12"/>
  <c r="D32" i="12" s="1"/>
  <c r="I33" i="12"/>
  <c r="L33" i="12" s="1"/>
  <c r="I35" i="12"/>
  <c r="L35" i="12" s="1"/>
  <c r="I34" i="12"/>
  <c r="L34" i="12" s="1"/>
  <c r="I30" i="12"/>
  <c r="L30" i="12" s="1"/>
  <c r="I39" i="12"/>
  <c r="I38" i="12"/>
  <c r="L38" i="12" s="1"/>
  <c r="A6" i="12"/>
  <c r="A15" i="12"/>
  <c r="M15" i="12"/>
  <c r="P15" i="12" s="1"/>
  <c r="M14" i="12"/>
  <c r="P14" i="12" s="1"/>
  <c r="M10" i="12"/>
  <c r="P10" i="12" s="1"/>
  <c r="E4" i="12"/>
  <c r="H4" i="12" s="1"/>
  <c r="E5" i="12"/>
  <c r="H5" i="12" s="1"/>
  <c r="E14" i="12"/>
  <c r="H14" i="12" s="1"/>
  <c r="E11" i="12"/>
  <c r="H11" i="12" s="1"/>
  <c r="E6" i="12"/>
  <c r="H6" i="12" s="1"/>
  <c r="E13" i="12"/>
  <c r="H13" i="12" s="1"/>
  <c r="I36" i="12"/>
  <c r="L36" i="12" s="1"/>
  <c r="I31" i="12"/>
  <c r="L31" i="12" s="1"/>
  <c r="I37" i="12"/>
  <c r="L37" i="12" s="1"/>
  <c r="I29" i="12"/>
  <c r="L29" i="12" s="1"/>
  <c r="I32" i="12"/>
  <c r="L32" i="12" s="1"/>
  <c r="I28" i="12"/>
  <c r="L28" i="12" s="1"/>
  <c r="M4" i="12"/>
  <c r="P4" i="12" s="1"/>
  <c r="M5" i="12"/>
  <c r="P5" i="12" s="1"/>
  <c r="M13" i="12"/>
  <c r="P13" i="12" s="1"/>
  <c r="M8" i="12"/>
  <c r="P8" i="12" s="1"/>
  <c r="M12" i="12"/>
  <c r="P12" i="12" s="1"/>
  <c r="M9" i="12"/>
  <c r="P9" i="12" s="1"/>
  <c r="A5" i="12"/>
  <c r="A12" i="12"/>
  <c r="A13" i="12"/>
  <c r="A14" i="12"/>
  <c r="A9" i="12"/>
  <c r="A7" i="12"/>
  <c r="M22" i="12"/>
  <c r="M23" i="12"/>
  <c r="M24" i="12"/>
  <c r="E21" i="12"/>
  <c r="E22" i="12"/>
  <c r="E20" i="12"/>
  <c r="I7" i="12"/>
  <c r="I6" i="12"/>
  <c r="I4" i="12"/>
  <c r="D20" i="8"/>
  <c r="D19" i="8"/>
  <c r="D21" i="8"/>
  <c r="D18" i="8"/>
  <c r="A9" i="8"/>
  <c r="G29" i="8"/>
  <c r="G28" i="8"/>
  <c r="G31" i="8"/>
  <c r="G32" i="8"/>
  <c r="G30" i="8"/>
  <c r="A4" i="8"/>
  <c r="A6" i="8"/>
  <c r="A7" i="8"/>
  <c r="D4" i="8"/>
  <c r="D8" i="8"/>
  <c r="D9" i="8"/>
  <c r="D6" i="8"/>
  <c r="D5" i="8"/>
  <c r="X13" i="7" l="1"/>
  <c r="Y13" i="7"/>
  <c r="Z13" i="7"/>
  <c r="AA13" i="7"/>
  <c r="AB13" i="7"/>
  <c r="W13" i="7"/>
  <c r="AL20" i="7"/>
  <c r="AM20" i="7"/>
  <c r="AN20" i="7"/>
  <c r="AO20" i="7"/>
  <c r="AP20" i="7"/>
  <c r="AK20" i="7"/>
  <c r="L32" i="10"/>
  <c r="K32" i="10"/>
  <c r="J32" i="10"/>
  <c r="I32" i="10"/>
  <c r="H32" i="10"/>
  <c r="G32" i="10"/>
  <c r="F32" i="10"/>
  <c r="E32" i="10"/>
  <c r="D32" i="10"/>
  <c r="C32" i="10"/>
  <c r="B32" i="10"/>
  <c r="A32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Y7" i="10"/>
  <c r="X7" i="10"/>
  <c r="W7" i="10"/>
  <c r="V7" i="10"/>
  <c r="U7" i="10"/>
  <c r="T7" i="10"/>
  <c r="S7" i="10"/>
  <c r="R7" i="10"/>
  <c r="Q7" i="10"/>
  <c r="P7" i="10"/>
  <c r="O7" i="10"/>
  <c r="N7" i="10"/>
  <c r="L7" i="10"/>
  <c r="K7" i="10"/>
  <c r="J7" i="10"/>
  <c r="I7" i="10"/>
  <c r="H7" i="10"/>
  <c r="G7" i="10"/>
  <c r="F7" i="10"/>
  <c r="E7" i="10"/>
  <c r="D7" i="10"/>
  <c r="C7" i="10"/>
  <c r="B7" i="10"/>
  <c r="AK27" i="7" l="1"/>
  <c r="AD20" i="7"/>
  <c r="AD27" i="7"/>
  <c r="X27" i="7"/>
  <c r="Y27" i="7"/>
  <c r="Z27" i="7"/>
  <c r="AA27" i="7"/>
  <c r="AB27" i="7"/>
  <c r="W27" i="7"/>
  <c r="AK13" i="7" l="1"/>
  <c r="AK6" i="7"/>
  <c r="AE27" i="7"/>
  <c r="AE20" i="7"/>
  <c r="AD13" i="7"/>
  <c r="X20" i="7"/>
  <c r="Y20" i="7"/>
  <c r="Z20" i="7"/>
  <c r="AA20" i="7"/>
  <c r="AB20" i="7"/>
  <c r="W20" i="7"/>
  <c r="AL27" i="7" l="1"/>
  <c r="AM27" i="7"/>
  <c r="AN27" i="7"/>
  <c r="AO27" i="7"/>
  <c r="AP27" i="7"/>
  <c r="AL13" i="7"/>
  <c r="AM13" i="7"/>
  <c r="AN13" i="7"/>
  <c r="AO13" i="7"/>
  <c r="AP13" i="7"/>
  <c r="AL6" i="7"/>
  <c r="AN6" i="7"/>
  <c r="AO6" i="7"/>
  <c r="AP6" i="7"/>
  <c r="AF27" i="7"/>
  <c r="AG27" i="7"/>
  <c r="AH27" i="7"/>
  <c r="AI27" i="7"/>
  <c r="AF20" i="7"/>
  <c r="AG20" i="7"/>
  <c r="AH20" i="7"/>
  <c r="AI20" i="7"/>
  <c r="AE13" i="7"/>
  <c r="AF13" i="7"/>
  <c r="AG13" i="7"/>
  <c r="AH13" i="7"/>
  <c r="AI13" i="7"/>
  <c r="AE6" i="7"/>
  <c r="AF6" i="7"/>
  <c r="AG6" i="7"/>
  <c r="AH6" i="7"/>
  <c r="AI6" i="7"/>
  <c r="AD6" i="7"/>
  <c r="X6" i="7" l="1"/>
  <c r="Y6" i="7"/>
  <c r="Z6" i="7"/>
  <c r="AA6" i="7"/>
  <c r="AB6" i="7"/>
  <c r="W6" i="7"/>
  <c r="Q27" i="7" l="1"/>
  <c r="R27" i="7"/>
  <c r="S27" i="7"/>
  <c r="T27" i="7"/>
  <c r="U27" i="7"/>
  <c r="P27" i="7"/>
  <c r="Q20" i="7"/>
  <c r="S20" i="7"/>
  <c r="T20" i="7"/>
  <c r="U20" i="7"/>
  <c r="P20" i="7"/>
  <c r="Q13" i="7"/>
  <c r="R13" i="7"/>
  <c r="S13" i="7"/>
  <c r="T13" i="7"/>
  <c r="U13" i="7"/>
  <c r="P13" i="7"/>
  <c r="Q6" i="7"/>
  <c r="R6" i="7"/>
  <c r="S6" i="7"/>
  <c r="T6" i="7"/>
  <c r="U6" i="7"/>
  <c r="P6" i="7"/>
  <c r="K27" i="7" l="1"/>
  <c r="C27" i="7" l="1"/>
  <c r="D27" i="7"/>
  <c r="E27" i="7"/>
  <c r="F27" i="7"/>
  <c r="G27" i="7"/>
  <c r="B27" i="7"/>
  <c r="G22" i="8" l="1"/>
  <c r="G20" i="8"/>
  <c r="G19" i="8"/>
  <c r="G21" i="8"/>
  <c r="G18" i="8"/>
  <c r="N27" i="7"/>
  <c r="M27" i="7"/>
  <c r="L27" i="7"/>
  <c r="J27" i="7"/>
  <c r="I27" i="7"/>
  <c r="N20" i="7"/>
  <c r="M20" i="7"/>
  <c r="L20" i="7"/>
  <c r="K20" i="7"/>
  <c r="J20" i="7"/>
  <c r="I20" i="7"/>
  <c r="G20" i="7"/>
  <c r="F20" i="7"/>
  <c r="E20" i="7"/>
  <c r="D20" i="7"/>
  <c r="C20" i="7"/>
  <c r="B20" i="7"/>
  <c r="N13" i="7"/>
  <c r="M13" i="7"/>
  <c r="L13" i="7"/>
  <c r="K13" i="7"/>
  <c r="J13" i="7"/>
  <c r="I13" i="7"/>
  <c r="G13" i="7"/>
  <c r="F13" i="7"/>
  <c r="E13" i="7"/>
  <c r="D13" i="7"/>
  <c r="C13" i="7"/>
  <c r="B13" i="7"/>
  <c r="N6" i="7"/>
  <c r="M6" i="7"/>
  <c r="L6" i="7"/>
  <c r="K6" i="7"/>
  <c r="J6" i="7"/>
  <c r="I6" i="7"/>
  <c r="G6" i="7"/>
  <c r="F6" i="7"/>
  <c r="E6" i="7"/>
</calcChain>
</file>

<file path=xl/sharedStrings.xml><?xml version="1.0" encoding="utf-8"?>
<sst xmlns="http://schemas.openxmlformats.org/spreadsheetml/2006/main" count="1555" uniqueCount="378">
  <si>
    <t>Cependant, voici quelques indications supplémentaires pour les finales de vitesse.</t>
  </si>
  <si>
    <t>Les Qualifications</t>
  </si>
  <si>
    <t>8H30</t>
  </si>
  <si>
    <t>8h45</t>
  </si>
  <si>
    <t>9H00</t>
  </si>
  <si>
    <t>9h00</t>
  </si>
  <si>
    <t>LIGNE 1</t>
  </si>
  <si>
    <t>LIGNE 2</t>
  </si>
  <si>
    <t>LIGNE 3</t>
  </si>
  <si>
    <t>LIGNE 4</t>
  </si>
  <si>
    <t>LIGNE 5</t>
  </si>
  <si>
    <t>LIGNE 6</t>
  </si>
  <si>
    <t>Course N° 1</t>
  </si>
  <si>
    <t>SERIE 1</t>
  </si>
  <si>
    <t>CG</t>
  </si>
  <si>
    <t>500m</t>
  </si>
  <si>
    <t>Les couloirs</t>
  </si>
  <si>
    <t>CF</t>
  </si>
  <si>
    <t>Course N° 15</t>
  </si>
  <si>
    <t>Finale A</t>
  </si>
  <si>
    <t>Course N° 16</t>
  </si>
  <si>
    <t>Course N° 17</t>
  </si>
  <si>
    <t>14h00</t>
  </si>
  <si>
    <t>Course N° 18</t>
  </si>
  <si>
    <t>Course N° 19</t>
  </si>
  <si>
    <t>14h30</t>
  </si>
  <si>
    <t>Course N° 20</t>
  </si>
  <si>
    <t>U19 F</t>
  </si>
  <si>
    <t>Course N° 22</t>
  </si>
  <si>
    <t>U19 G</t>
  </si>
  <si>
    <t>INFOS  /   REGLEMENTS</t>
  </si>
  <si>
    <t>Aucune équipe ne devra quitter les lieux avant la mise au sec des va'a ainsi que la propreté des lieux.</t>
  </si>
  <si>
    <t>Procédures de départ</t>
  </si>
  <si>
    <t>Lorsque le drapeau vert se lève, les va'a sont autorisés à partir.</t>
  </si>
  <si>
    <t>Course N° 2</t>
  </si>
  <si>
    <t>SERIE 2</t>
  </si>
  <si>
    <t>Course N° 3</t>
  </si>
  <si>
    <t>Course N° 4</t>
  </si>
  <si>
    <t>Course N° 5</t>
  </si>
  <si>
    <t>10h30</t>
  </si>
  <si>
    <t>MG</t>
  </si>
  <si>
    <t>250m</t>
  </si>
  <si>
    <t>Course N° 6</t>
  </si>
  <si>
    <t>Course N° 7</t>
  </si>
  <si>
    <t>MF</t>
  </si>
  <si>
    <t>Course N° 8</t>
  </si>
  <si>
    <t>Course N° 9</t>
  </si>
  <si>
    <t>11h30</t>
  </si>
  <si>
    <t>Finale B</t>
  </si>
  <si>
    <t>les équipes non qualifiées pour la finale A</t>
  </si>
  <si>
    <t>Course N° 10</t>
  </si>
  <si>
    <t>Course N° 11</t>
  </si>
  <si>
    <t>Course N° 12</t>
  </si>
  <si>
    <t>Course N° 13</t>
  </si>
  <si>
    <t>Finale</t>
  </si>
  <si>
    <t>Course N° 14</t>
  </si>
  <si>
    <t>Protocole, remise des PRIX.</t>
  </si>
  <si>
    <t>Les Equipes</t>
  </si>
  <si>
    <t>Chambre d'appel</t>
  </si>
  <si>
    <t>Course N° 23</t>
  </si>
  <si>
    <t>Course N° 24</t>
  </si>
  <si>
    <t>Ly F</t>
  </si>
  <si>
    <t xml:space="preserve">Navigation </t>
  </si>
  <si>
    <t>Chaque pirogue devra garder un cap rectiligne, en tous cas, ne pas gêner les autres concurrents.</t>
  </si>
  <si>
    <t>Utilisation des VA'A</t>
  </si>
  <si>
    <t>Il est formellement interdit de se lever dans le va'a ou de s'asseoir sur les capots.</t>
  </si>
  <si>
    <t>Le "beachage" est interdit. Les va'a doivent être posés (et pas glissés) sur les supports correspondants.</t>
  </si>
  <si>
    <t>La mise à l'eau doit se faire sans que le va'a ne touche le sol.</t>
  </si>
  <si>
    <t>Les chocs entre les va'a sont à proscrire lors des mises à l'eau ou du retour au parc.</t>
  </si>
  <si>
    <t>Course N° 21</t>
  </si>
  <si>
    <t>ORGANISATION  GENERALE</t>
  </si>
  <si>
    <t>JURY</t>
  </si>
  <si>
    <t>Directeur de réunion :</t>
  </si>
  <si>
    <t>Bateau d'alignement :</t>
  </si>
  <si>
    <t>Bateau Départ :</t>
  </si>
  <si>
    <t>Chronos :</t>
  </si>
  <si>
    <t xml:space="preserve">Protocole : </t>
  </si>
  <si>
    <t>Parc VA'A :</t>
  </si>
  <si>
    <t xml:space="preserve"> Ils supervisent les accostages et le rangement des pirogues en fin de réunion.</t>
  </si>
  <si>
    <t>A chaque course, les rameurs doivent présenter leur licence USSP avec photo</t>
  </si>
  <si>
    <t xml:space="preserve"> Chaque équipe devra vérifier la présence d'écopes à bord de leur va'a.</t>
  </si>
  <si>
    <t>GESTION DU PARC VA'A</t>
  </si>
  <si>
    <t xml:space="preserve">Mise au sec des Va'a </t>
  </si>
  <si>
    <t>VA'A</t>
  </si>
  <si>
    <t>EQUIPE</t>
  </si>
  <si>
    <t>U19G</t>
  </si>
  <si>
    <t>Chambre d'APPEL 1 :</t>
  </si>
  <si>
    <t>U19F</t>
  </si>
  <si>
    <t>Pir</t>
    <phoneticPr fontId="5" type="noConversion"/>
  </si>
  <si>
    <t>Equipe</t>
    <phoneticPr fontId="5" type="noConversion"/>
  </si>
  <si>
    <t>Temps</t>
    <phoneticPr fontId="5" type="noConversion"/>
  </si>
  <si>
    <t>Place</t>
    <phoneticPr fontId="5" type="noConversion"/>
  </si>
  <si>
    <t>SERIE 1</t>
    <phoneticPr fontId="5" type="noConversion"/>
  </si>
  <si>
    <t>Finale B</t>
    <phoneticPr fontId="5" type="noConversion"/>
  </si>
  <si>
    <t>Podium</t>
    <phoneticPr fontId="5" type="noConversion"/>
  </si>
  <si>
    <t>1 er</t>
    <phoneticPr fontId="5" type="noConversion"/>
  </si>
  <si>
    <t>2 éme</t>
    <phoneticPr fontId="5" type="noConversion"/>
  </si>
  <si>
    <t>Finale A</t>
    <phoneticPr fontId="5" type="noConversion"/>
  </si>
  <si>
    <t>3 éme</t>
    <phoneticPr fontId="5" type="noConversion"/>
  </si>
  <si>
    <t>Etabt</t>
  </si>
  <si>
    <t>Temps</t>
  </si>
  <si>
    <t>LSR 2</t>
  </si>
  <si>
    <t>NDA</t>
  </si>
  <si>
    <t>12h30</t>
  </si>
  <si>
    <t>U16 F</t>
  </si>
  <si>
    <t>Tarona PARKER</t>
  </si>
  <si>
    <t>Les équipes sont constituées d'élèves d'une même catégorie et d'un même établissement.</t>
  </si>
  <si>
    <t xml:space="preserve">Juge d'Arrivée : </t>
  </si>
  <si>
    <t>Speaker + Sono :</t>
  </si>
  <si>
    <t>Tetumanaiva CHAVES</t>
  </si>
  <si>
    <t>Matuanui ARIIOTIMA</t>
  </si>
  <si>
    <t>LP Faa'a</t>
  </si>
  <si>
    <t>C. H. Hiro</t>
  </si>
  <si>
    <t>C. Maco Tevane</t>
  </si>
  <si>
    <t>LSR 1</t>
  </si>
  <si>
    <t>LPG</t>
  </si>
  <si>
    <t>BORA</t>
  </si>
  <si>
    <t>U16G</t>
  </si>
  <si>
    <t>C G</t>
  </si>
  <si>
    <t>LYC G</t>
  </si>
  <si>
    <t>LYC F</t>
  </si>
  <si>
    <t>C F</t>
  </si>
  <si>
    <t>Place</t>
  </si>
  <si>
    <t>Min G</t>
  </si>
  <si>
    <t>Min F</t>
  </si>
  <si>
    <t xml:space="preserve"> Réunion TECHNIQUE GENERALE </t>
  </si>
  <si>
    <t>Ly G</t>
  </si>
  <si>
    <t>Les va'a sont prêtés. le bon usage et le respect des va'a  est de rigueur.</t>
  </si>
  <si>
    <r>
      <t>Le règlement</t>
    </r>
    <r>
      <rPr>
        <b/>
        <sz val="11"/>
        <color indexed="8"/>
        <rFont val="Times New Roman"/>
        <family val="1"/>
      </rPr>
      <t xml:space="preserve"> à appliquer est celui décidé lors de la commission sportive de début d'année.</t>
    </r>
  </si>
  <si>
    <t>Union du Sport Scolaire Polynésien</t>
  </si>
  <si>
    <t>U16F</t>
  </si>
  <si>
    <t>12h00</t>
  </si>
  <si>
    <t>Secrétariat /résultats :</t>
  </si>
  <si>
    <t>Juges arbitres :</t>
  </si>
  <si>
    <t>POM 1</t>
  </si>
  <si>
    <t xml:space="preserve">LPG </t>
  </si>
  <si>
    <t>LP ST JO 1</t>
  </si>
  <si>
    <t>LP ST JO 2</t>
  </si>
  <si>
    <t>LP TAR 1</t>
  </si>
  <si>
    <t>LSR</t>
  </si>
  <si>
    <t>LPA OPU 1</t>
  </si>
  <si>
    <t>LP MAH 1</t>
  </si>
  <si>
    <t>LP TAA 1</t>
  </si>
  <si>
    <t>LP FAA'A 1</t>
  </si>
  <si>
    <t>LPA OPU 2</t>
  </si>
  <si>
    <t>LP MAH 2</t>
  </si>
  <si>
    <t>CLM 1</t>
  </si>
  <si>
    <t>POM</t>
  </si>
  <si>
    <t xml:space="preserve">LP TAR </t>
  </si>
  <si>
    <t>LP MAH</t>
  </si>
  <si>
    <t>LPA OPU</t>
  </si>
  <si>
    <t>LP PAP</t>
  </si>
  <si>
    <t>LP FAA'A</t>
  </si>
  <si>
    <t>le premier de chaque série et les 4 meilleurs temps</t>
  </si>
  <si>
    <t>AFA</t>
  </si>
  <si>
    <t>PAO 1</t>
  </si>
  <si>
    <t>H HIRO</t>
  </si>
  <si>
    <t>M TEVANE</t>
  </si>
  <si>
    <t>PAO 3</t>
  </si>
  <si>
    <t>PAO 2</t>
  </si>
  <si>
    <t>PUN</t>
  </si>
  <si>
    <t>NDA 1</t>
  </si>
  <si>
    <t xml:space="preserve">POM 2 </t>
  </si>
  <si>
    <t>AFA 1</t>
  </si>
  <si>
    <t>PAO 4</t>
  </si>
  <si>
    <t>PAO 5</t>
  </si>
  <si>
    <t>NDA 2</t>
  </si>
  <si>
    <t>TEVA 1</t>
  </si>
  <si>
    <t>C. TEVA 1</t>
  </si>
  <si>
    <t>SCT</t>
  </si>
  <si>
    <t>TEVA 2</t>
  </si>
  <si>
    <t>PAP</t>
  </si>
  <si>
    <t>HITIAA</t>
  </si>
  <si>
    <t>Tout point non prévu par le règlement sera soumis à l'appréciation des Juges arbitres.</t>
  </si>
  <si>
    <t>Lorsque 12 équipes sont qualifiées, elles se rencontrent en demi-finale puis, selon leurs résultats en finale B ou A.</t>
  </si>
  <si>
    <t>Les équipes sont convoquées à la chambre d'appel 15 mn avant le départ.</t>
  </si>
  <si>
    <t xml:space="preserve">Les enseignants amènent leurs équipes à la chambre d'appel, les suivent à la mise à l'eau et les attendent pour l'accostage. </t>
  </si>
  <si>
    <t>Les premiers de chaque demi-finale et les 4 meilleurs temps iront en finale A, les autres en finale B.</t>
  </si>
  <si>
    <t>Séries et finales B se dérouleront de 9h00 à 13h15. Toutes les finales A auront lieu de 13H30 à 15H45.</t>
  </si>
  <si>
    <t>Tous les rameurs doivent avoir leurs gilets attachés (même pour l'échauffement).</t>
  </si>
  <si>
    <t>Prière de ne pas laisser frotter les va'a sur la plage ou sur les supports.</t>
  </si>
  <si>
    <t>Chaque équipe devra être prête à la chambre d'appel 15 mn avant la course.</t>
  </si>
  <si>
    <t xml:space="preserve"> (ou licence USSP sans photo avec pièce d'identité et photo).</t>
  </si>
  <si>
    <t>Les va'a seront regroupés dans la zone d'attente indiquée par le jury du plan d'eau.</t>
  </si>
  <si>
    <t>A la demande du jury, ils se placent dans l'ordre suivant : ligne 6 en 1°, ligne 5 en 2°, ligne 4 en 3°, …</t>
  </si>
  <si>
    <t>Lorsque le drapeau rouge se dresse les va'a avancent puis s'arrêtent derrière la ligne.</t>
  </si>
  <si>
    <t>Le bateau Jury  responsable de l'alignement jugera d'un éventuel  faux départ.</t>
  </si>
  <si>
    <t>La ligne 1 est la plus à gauche, la ligne 6 est la plus à droite (dans le sens de la course).</t>
  </si>
  <si>
    <t>La mi-parcours (250M) est matérialisée par deux bouées placées aux extérieurs babord et tribord.</t>
  </si>
  <si>
    <t>Le jury pourra disqualifier une équipe ayant changé de couloir en génant une autre équipe.</t>
  </si>
  <si>
    <t>Aucun rameur ne peut quitter la pirogue avant le retour sur la plage sous peine de disqualification.</t>
  </si>
  <si>
    <t>L'équipe ne peut être composée de moins de 5 rameurs.</t>
  </si>
  <si>
    <t>La remise des prix se fera au fur et à mesure des arrivées des finales A et après validation du Juge Arbitre.</t>
  </si>
  <si>
    <t>Tout rameur sans sa licence avec photo se verra refusé l'accès à la pirogue et l'équipe ramera en infériorité numérique.</t>
  </si>
  <si>
    <t>Une fois en chambre d'appel, les rameurs ne peuvent plus quitter la zone.</t>
  </si>
  <si>
    <t>Ils devront être en possession de leur matériel de course (rames, gilets et écopes).</t>
  </si>
  <si>
    <t>TIP</t>
  </si>
  <si>
    <t>HITIAA 2</t>
  </si>
  <si>
    <t>HITIAA 1</t>
  </si>
  <si>
    <t xml:space="preserve">SCT </t>
  </si>
  <si>
    <t>LY G</t>
  </si>
  <si>
    <t>Va'a</t>
    <phoneticPr fontId="15" type="noConversion"/>
  </si>
  <si>
    <t>Etabl</t>
    <phoneticPr fontId="15" type="noConversion"/>
  </si>
  <si>
    <t>Temps</t>
    <phoneticPr fontId="15" type="noConversion"/>
  </si>
  <si>
    <t>Place</t>
    <phoneticPr fontId="15" type="noConversion"/>
  </si>
  <si>
    <t>LY F</t>
  </si>
  <si>
    <t>VAA</t>
  </si>
  <si>
    <t>-</t>
  </si>
  <si>
    <t>Les va'a franchissent la ligne d'arrivée dans un espace délimité par 2 bouées.</t>
  </si>
  <si>
    <t xml:space="preserve">            UNION DU SPORT SCOLAIRE POLYNESIEN</t>
  </si>
  <si>
    <t xml:space="preserve">               POLYNESIE FRANCAISE</t>
  </si>
  <si>
    <t>Chambre d'APPEL 2 :</t>
  </si>
  <si>
    <t>Les va'a déclarés fautifs seront pénalisés de 5 secondes pour les séries mais  disqualifiés pour les finales.</t>
  </si>
  <si>
    <t>QUALIFIES pour les finales de VA'A vitesse</t>
  </si>
  <si>
    <t>LPG 1</t>
  </si>
  <si>
    <t>LPG 2</t>
  </si>
  <si>
    <t>LP TAR</t>
  </si>
  <si>
    <t>Dans les catégories  CF, CG, U19 F et G et U16 F  les 6 qualifié(e)s sont directement qualifiés en finale.</t>
  </si>
  <si>
    <t>Les rameurs doivent tous présenter leur licence avec photo (ou licence + CI avec photo) et à chaque passage à la chambre d'appel.</t>
  </si>
  <si>
    <t>La navigation pour rejoindre le départ doit se faire selon les consignes des officiels de course ! Soyez vigilants.</t>
  </si>
  <si>
    <t xml:space="preserve">Au départ, les va'a au 500m seront dans des couloirs matérialisés par des bouées de couleur. </t>
  </si>
  <si>
    <t>LP FAAA</t>
  </si>
  <si>
    <t>Les enseignants qui accompagnent leurs équipes depuis la chambre d'appel doivent rester au parc va'a et s'en assurer.</t>
  </si>
  <si>
    <t>Milton LAUGHLIN</t>
  </si>
  <si>
    <t xml:space="preserve">  </t>
  </si>
  <si>
    <t xml:space="preserve"> </t>
  </si>
  <si>
    <t>Audrey HATTERER</t>
  </si>
  <si>
    <t>SERIES</t>
  </si>
  <si>
    <t>Q</t>
  </si>
  <si>
    <t>D</t>
  </si>
  <si>
    <t>SERIES 1 &amp; 2</t>
  </si>
  <si>
    <t>9h15</t>
  </si>
  <si>
    <t>9H30</t>
  </si>
  <si>
    <t>9H45</t>
  </si>
  <si>
    <t>Course N°5</t>
  </si>
  <si>
    <t>10H00</t>
  </si>
  <si>
    <t>Course N°6</t>
  </si>
  <si>
    <t>10H15</t>
  </si>
  <si>
    <t>10H45</t>
  </si>
  <si>
    <t>11H00</t>
  </si>
  <si>
    <t>11h15</t>
  </si>
  <si>
    <t>11h45</t>
  </si>
  <si>
    <t>12h15</t>
  </si>
  <si>
    <t>12h45</t>
  </si>
  <si>
    <t>13h00</t>
  </si>
  <si>
    <t>13h15</t>
  </si>
  <si>
    <t>13h30</t>
  </si>
  <si>
    <t>13h45</t>
  </si>
  <si>
    <t>14h15</t>
  </si>
  <si>
    <t>14h45</t>
  </si>
  <si>
    <t>ST JO 1</t>
  </si>
  <si>
    <t>ST JO 2</t>
  </si>
  <si>
    <t>ST JO 3</t>
  </si>
  <si>
    <t>Don bosco 1</t>
  </si>
  <si>
    <t>Don Bosco 3</t>
  </si>
  <si>
    <t>LP G 1</t>
  </si>
  <si>
    <t>OPU</t>
  </si>
  <si>
    <t>ST JO</t>
  </si>
  <si>
    <t>LP TAR 2</t>
  </si>
  <si>
    <t>LPG2</t>
  </si>
  <si>
    <t>PAPARA</t>
  </si>
  <si>
    <t>Henri Hiro</t>
  </si>
  <si>
    <t>PAEA</t>
  </si>
  <si>
    <t>M.Tevane</t>
  </si>
  <si>
    <t>H HIRO 1</t>
  </si>
  <si>
    <t>USSP 2020</t>
  </si>
  <si>
    <t xml:space="preserve"> le 28 avril 2021</t>
  </si>
  <si>
    <t>1'46</t>
  </si>
  <si>
    <t>2'17</t>
  </si>
  <si>
    <t>PAO PAO 1</t>
  </si>
  <si>
    <t>1'10</t>
  </si>
  <si>
    <t>1'17</t>
  </si>
  <si>
    <t>1'49</t>
  </si>
  <si>
    <t>2'21</t>
  </si>
  <si>
    <t>1'13</t>
  </si>
  <si>
    <t>1'19</t>
  </si>
  <si>
    <t>1'49'10</t>
  </si>
  <si>
    <t>2'25</t>
  </si>
  <si>
    <t>1'14</t>
  </si>
  <si>
    <t>PAO PAO 3</t>
  </si>
  <si>
    <t>1'21</t>
  </si>
  <si>
    <t>H-HIRO 1</t>
  </si>
  <si>
    <t>1'55</t>
  </si>
  <si>
    <t>2'28</t>
  </si>
  <si>
    <t>1'16</t>
  </si>
  <si>
    <t>H-HIRO</t>
  </si>
  <si>
    <t>1'25</t>
  </si>
  <si>
    <t>PAO PAO 5</t>
  </si>
  <si>
    <t>1'58</t>
  </si>
  <si>
    <t>LPG 2 Disq</t>
  </si>
  <si>
    <t>2'35</t>
  </si>
  <si>
    <t>PAO PAO 2</t>
  </si>
  <si>
    <t>1'29</t>
  </si>
  <si>
    <t>H-HIRO 2</t>
  </si>
  <si>
    <t>2'40</t>
  </si>
  <si>
    <t>PAO PAO 4</t>
  </si>
  <si>
    <t>1'33</t>
  </si>
  <si>
    <t>2'02</t>
  </si>
  <si>
    <t>2'41</t>
  </si>
  <si>
    <t>M-TEVANE</t>
  </si>
  <si>
    <t>1'35</t>
  </si>
  <si>
    <t>2'03</t>
  </si>
  <si>
    <t>Don Bosco</t>
  </si>
  <si>
    <t>2'43</t>
  </si>
  <si>
    <t>Att</t>
  </si>
  <si>
    <t>St JO</t>
  </si>
  <si>
    <t>2'44</t>
  </si>
  <si>
    <t>Don Bosco 1</t>
  </si>
  <si>
    <t>2'04</t>
  </si>
  <si>
    <t>2'46</t>
  </si>
  <si>
    <t>1'26</t>
  </si>
  <si>
    <t>2'06</t>
  </si>
  <si>
    <t>2'50</t>
  </si>
  <si>
    <t>2'51</t>
  </si>
  <si>
    <t>2'05</t>
  </si>
  <si>
    <t>2'37</t>
  </si>
  <si>
    <t>LPG 1 DISQ</t>
  </si>
  <si>
    <t>2'12</t>
  </si>
  <si>
    <t>1'54</t>
  </si>
  <si>
    <t>2'27</t>
  </si>
  <si>
    <t>LHT Forfait</t>
  </si>
  <si>
    <t>1'59</t>
  </si>
  <si>
    <t>2'09</t>
  </si>
  <si>
    <t>2'47</t>
  </si>
  <si>
    <t>2'42</t>
  </si>
  <si>
    <t>2'13</t>
  </si>
  <si>
    <t>2'30</t>
  </si>
  <si>
    <t>HENRI HIRO</t>
  </si>
  <si>
    <t>2'53</t>
  </si>
  <si>
    <t>2'38</t>
  </si>
  <si>
    <t>3'05</t>
  </si>
  <si>
    <t>2'08</t>
  </si>
  <si>
    <t>2'20</t>
  </si>
  <si>
    <t>3'13</t>
  </si>
  <si>
    <t>2'23</t>
  </si>
  <si>
    <t>2'29</t>
  </si>
  <si>
    <t>Les équipes ont été qualifiées à partir des résultats des journées des 7, 14  et 21 octobre 2020.</t>
  </si>
  <si>
    <t xml:space="preserve">Douze équipes sont qualifiées en MG, MF, Ly G , Ly F et U16 G. 6 équipes en CG, U16 F, U19 F et U19 G. et 5 en CF </t>
  </si>
  <si>
    <t>Rappel : U16 (2005 / 2006 / 2007) et U19 (2002 / 2003 / 2004).</t>
  </si>
  <si>
    <t>Les rameurs doivent avoir participé aux qualifications des  7, 14  et 21 octobre 2020</t>
  </si>
  <si>
    <t>L'enseignant pourra remettre la licence individuelle papier à chaque rameur ou présenter la version numérique à la chambre d'appel.</t>
  </si>
  <si>
    <r>
      <t>Ils sont attribués en fonction des résultats des qualifications.</t>
    </r>
    <r>
      <rPr>
        <sz val="8"/>
        <rFont val="Times New Roman"/>
        <family val="1"/>
      </rPr>
      <t xml:space="preserve"> </t>
    </r>
    <r>
      <rPr>
        <sz val="6"/>
        <color rgb="FF00B050"/>
        <rFont val="Times New Roman"/>
        <family val="1"/>
      </rPr>
      <t>A réfléchir car chaque année cela pose problème, il est préférable de mentionner que l'attribution des couloirs est tiré au sort.</t>
    </r>
  </si>
  <si>
    <t>Chaque établissement aura à charge, la mise à l'eau et la mise au sec  sur le support indiqué d'un certain nombre de va'a.</t>
  </si>
  <si>
    <t>Les équipes contrevenantes se verront pénalisées de 15 secondes. Exceptionnellement la course pourra être recourue.</t>
  </si>
  <si>
    <r>
      <t xml:space="preserve">     VA'A              </t>
    </r>
    <r>
      <rPr>
        <b/>
        <sz val="14"/>
        <rFont val="Times New Roman"/>
        <family val="1"/>
      </rPr>
      <t>Finales de vitesse            Mercredi 28 avril 2021</t>
    </r>
  </si>
  <si>
    <t>Audrey LLORCA DIR USSP</t>
  </si>
  <si>
    <t>DIR USSP</t>
  </si>
  <si>
    <t>Tetumanaiva CHAVES + David Meitai + Fabrice BALLAND</t>
  </si>
  <si>
    <t>NENA Veroiti et ses JO</t>
  </si>
  <si>
    <r>
      <rPr>
        <b/>
        <sz val="10"/>
        <rFont val="Times New Roman"/>
        <family val="1"/>
      </rPr>
      <t>Bateau secouriste:</t>
    </r>
    <r>
      <rPr>
        <sz val="10"/>
        <rFont val="Times New Roman"/>
        <family val="1"/>
      </rPr>
      <t xml:space="preserve"> Tarona PARKER et les secouristes) avec le bateau de lussp</t>
    </r>
  </si>
  <si>
    <t xml:space="preserve"> Ludo kiou + ses JO</t>
  </si>
  <si>
    <t xml:space="preserve">Tetumanaiva CHAVES </t>
  </si>
  <si>
    <t xml:space="preserve">David Meitai </t>
  </si>
  <si>
    <t>FD</t>
  </si>
  <si>
    <t xml:space="preserve">FD </t>
  </si>
  <si>
    <t xml:space="preserve"> Bateau d'alignement</t>
  </si>
  <si>
    <t>Fabrice BALLAND +  + 2 JO</t>
  </si>
  <si>
    <t>Audrey HATTERER + 2 JO + Heuira (sec adj USSP)</t>
  </si>
  <si>
    <t xml:space="preserve">Chaque enseignant accompagne sa classe sur le Va'a </t>
  </si>
  <si>
    <t>Georges Turpin et Hervé BAUVIT qui veille au bon déroulement)</t>
  </si>
  <si>
    <t>Aménagement du plan d'eau et transport et montage des Va'a le mardi 27 avril de 8h30 à 15h RDV au Fare Va'a de FAAA</t>
  </si>
  <si>
    <t>Fare Va'a</t>
  </si>
  <si>
    <t>David MEITAI</t>
  </si>
  <si>
    <t>C.PAEA</t>
  </si>
  <si>
    <t>Démontage et transport des va'a le mercredi 28 avril à 15H</t>
  </si>
  <si>
    <t>Mise à l'eau des VA'A</t>
  </si>
  <si>
    <t>Début de la competition</t>
  </si>
  <si>
    <t xml:space="preserve">Remise des récompenses à partir de 12H30, après que les résultats aient été entérinés par le juge arbitre.										</t>
  </si>
  <si>
    <t>15H :RETOUR DES BUS VERS LES ETABLISSEMENTS</t>
  </si>
  <si>
    <t>Site Vaitupa - COMMUNE DE FAAA</t>
  </si>
  <si>
    <t>250m et 500m en ligne</t>
  </si>
  <si>
    <t xml:space="preserve">Finales USSP - VITESSE VA'A du 28 avril 2021               </t>
  </si>
  <si>
    <t>LP OPU</t>
  </si>
  <si>
    <t>LP TAR 1 ANNULEE CAR AVEC CF</t>
  </si>
  <si>
    <t>LP TAR 1 ANNULEE CAR AVEC CG</t>
  </si>
  <si>
    <t>FINALES 2020</t>
  </si>
  <si>
    <t/>
  </si>
  <si>
    <t>LPG 2 (HC)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</si>
</sst>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##&quot;mn&quot;##&quot;s&quot;##&quot;&quot;"/>
    <numFmt numFmtId="166" formatCode="0&quot;mn&quot;00&quot;s&quot;"/>
    <numFmt numFmtId="167" formatCode="00&quot;mn&quot;00&quot;s&quot;0"/>
  </numFmts>
  <fonts count="68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sz val="22"/>
      <name val="Verdana"/>
      <family val="2"/>
    </font>
    <font>
      <b/>
      <sz val="16"/>
      <name val="Verdana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2"/>
      <name val="Verdana"/>
      <family val="2"/>
    </font>
    <font>
      <b/>
      <sz val="2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Verdana"/>
      <family val="2"/>
    </font>
    <font>
      <sz val="11"/>
      <color rgb="FF00B050"/>
      <name val="Times New Roman"/>
      <family val="1"/>
    </font>
    <font>
      <b/>
      <sz val="26"/>
      <name val="Times New Roman"/>
      <family val="1"/>
    </font>
    <font>
      <b/>
      <sz val="11"/>
      <name val="Verdana"/>
      <family val="2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8"/>
      <name val="Times New Roman"/>
      <family val="1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0"/>
      <color rgb="FFFF0000"/>
      <name val="Verdana"/>
      <family val="2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sz val="6"/>
      <color rgb="FF00B050"/>
      <name val="Times New Roman"/>
      <family val="1"/>
    </font>
    <font>
      <u/>
      <sz val="12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2" fillId="0" borderId="0"/>
    <xf numFmtId="0" fontId="1" fillId="0" borderId="0"/>
    <xf numFmtId="0" fontId="57" fillId="0" borderId="0"/>
  </cellStyleXfs>
  <cellXfs count="425">
    <xf numFmtId="0" fontId="0" fillId="0" borderId="0" xfId="0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9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9" fillId="0" borderId="3" xfId="0" quotePrefix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9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8" fillId="0" borderId="0" xfId="0" applyFont="1"/>
    <xf numFmtId="0" fontId="4" fillId="0" borderId="0" xfId="1"/>
    <xf numFmtId="0" fontId="45" fillId="0" borderId="0" xfId="1" applyFont="1" applyAlignment="1">
      <alignment horizontal="center" vertical="center"/>
    </xf>
    <xf numFmtId="0" fontId="45" fillId="0" borderId="3" xfId="1" applyFont="1" applyFill="1" applyBorder="1" applyAlignment="1">
      <alignment horizontal="center" vertical="center" wrapText="1"/>
    </xf>
    <xf numFmtId="0" fontId="45" fillId="0" borderId="3" xfId="1" applyFont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  <xf numFmtId="0" fontId="45" fillId="0" borderId="24" xfId="1" applyFont="1" applyBorder="1" applyAlignment="1">
      <alignment horizontal="center" vertical="center"/>
    </xf>
    <xf numFmtId="0" fontId="47" fillId="0" borderId="3" xfId="1" applyFont="1" applyFill="1" applyBorder="1" applyAlignment="1">
      <alignment horizontal="center" vertical="center"/>
    </xf>
    <xf numFmtId="0" fontId="45" fillId="0" borderId="0" xfId="1" applyFont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10" fillId="0" borderId="0" xfId="2" applyFont="1"/>
    <xf numFmtId="0" fontId="10" fillId="0" borderId="28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47" fillId="0" borderId="15" xfId="2" applyFont="1" applyBorder="1" applyAlignment="1">
      <alignment horizontal="center"/>
    </xf>
    <xf numFmtId="0" fontId="5" fillId="0" borderId="3" xfId="2" applyFill="1" applyBorder="1" applyAlignment="1">
      <alignment horizontal="center" vertical="center" wrapText="1"/>
    </xf>
    <xf numFmtId="166" fontId="49" fillId="0" borderId="4" xfId="2" applyNumberFormat="1" applyFont="1" applyFill="1" applyBorder="1" applyAlignment="1">
      <alignment horizontal="center" vertical="center"/>
    </xf>
    <xf numFmtId="0" fontId="47" fillId="0" borderId="17" xfId="2" applyFont="1" applyBorder="1" applyAlignment="1">
      <alignment horizontal="center"/>
    </xf>
    <xf numFmtId="0" fontId="5" fillId="0" borderId="7" xfId="2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0" fillId="0" borderId="0" xfId="2" applyFont="1" applyBorder="1"/>
    <xf numFmtId="0" fontId="10" fillId="0" borderId="14" xfId="2" applyFont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167" fontId="46" fillId="0" borderId="3" xfId="1" applyNumberFormat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167" fontId="46" fillId="0" borderId="16" xfId="1" applyNumberFormat="1" applyFont="1" applyFill="1" applyBorder="1" applyAlignment="1">
      <alignment horizontal="center" vertical="center"/>
    </xf>
    <xf numFmtId="0" fontId="4" fillId="0" borderId="16" xfId="1" applyFill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/>
    </xf>
    <xf numFmtId="0" fontId="4" fillId="0" borderId="0" xfId="1" applyFill="1" applyBorder="1" applyAlignment="1">
      <alignment horizontal="center" vertical="center" wrapText="1"/>
    </xf>
    <xf numFmtId="0" fontId="5" fillId="0" borderId="0" xfId="2"/>
    <xf numFmtId="0" fontId="45" fillId="0" borderId="3" xfId="3" applyFont="1" applyFill="1" applyBorder="1" applyAlignment="1">
      <alignment horizontal="center" vertical="center" wrapText="1"/>
    </xf>
    <xf numFmtId="0" fontId="45" fillId="0" borderId="3" xfId="3" applyFont="1" applyBorder="1" applyAlignment="1">
      <alignment horizontal="center" vertical="center" wrapText="1"/>
    </xf>
    <xf numFmtId="0" fontId="2" fillId="0" borderId="3" xfId="3" applyFill="1" applyBorder="1" applyAlignment="1">
      <alignment horizontal="center" vertical="center" wrapText="1"/>
    </xf>
    <xf numFmtId="0" fontId="2" fillId="0" borderId="24" xfId="3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2" fillId="9" borderId="3" xfId="3" applyFill="1" applyBorder="1" applyAlignment="1">
      <alignment horizontal="center" vertical="center" wrapText="1"/>
    </xf>
    <xf numFmtId="0" fontId="2" fillId="10" borderId="3" xfId="3" applyFill="1" applyBorder="1" applyAlignment="1">
      <alignment horizontal="center" vertical="center" wrapText="1"/>
    </xf>
    <xf numFmtId="167" fontId="46" fillId="0" borderId="3" xfId="3" applyNumberFormat="1" applyFont="1" applyFill="1" applyBorder="1" applyAlignment="1">
      <alignment horizontal="center" vertical="center"/>
    </xf>
    <xf numFmtId="167" fontId="46" fillId="9" borderId="3" xfId="3" applyNumberFormat="1" applyFont="1" applyFill="1" applyBorder="1" applyAlignment="1">
      <alignment horizontal="center" vertical="center"/>
    </xf>
    <xf numFmtId="0" fontId="47" fillId="0" borderId="3" xfId="3" applyFont="1" applyFill="1" applyBorder="1" applyAlignment="1">
      <alignment horizontal="center" vertical="center"/>
    </xf>
    <xf numFmtId="0" fontId="50" fillId="0" borderId="0" xfId="2" applyFont="1" applyAlignment="1">
      <alignment horizontal="center" vertical="center"/>
    </xf>
    <xf numFmtId="0" fontId="50" fillId="9" borderId="0" xfId="2" applyFont="1" applyFill="1" applyAlignment="1">
      <alignment horizontal="center" vertical="center"/>
    </xf>
    <xf numFmtId="0" fontId="50" fillId="0" borderId="0" xfId="3" applyFont="1" applyAlignment="1">
      <alignment horizontal="center" vertical="center"/>
    </xf>
    <xf numFmtId="0" fontId="50" fillId="7" borderId="0" xfId="3" applyFont="1" applyFill="1" applyAlignment="1">
      <alignment horizontal="center" vertical="center"/>
    </xf>
    <xf numFmtId="0" fontId="47" fillId="0" borderId="23" xfId="1" applyFont="1" applyFill="1" applyBorder="1" applyAlignment="1">
      <alignment horizontal="center" vertical="center"/>
    </xf>
    <xf numFmtId="167" fontId="46" fillId="0" borderId="4" xfId="1" applyNumberFormat="1" applyFont="1" applyFill="1" applyBorder="1" applyAlignment="1">
      <alignment horizontal="center" vertical="center"/>
    </xf>
    <xf numFmtId="0" fontId="4" fillId="0" borderId="7" xfId="1" applyFill="1" applyBorder="1" applyAlignment="1">
      <alignment horizontal="center" vertical="center" wrapText="1"/>
    </xf>
    <xf numFmtId="167" fontId="46" fillId="0" borderId="8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33" xfId="0" applyFont="1" applyBorder="1"/>
    <xf numFmtId="0" fontId="12" fillId="0" borderId="15" xfId="0" quotePrefix="1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/>
    </xf>
    <xf numFmtId="0" fontId="48" fillId="0" borderId="20" xfId="2" applyFont="1" applyBorder="1" applyAlignment="1">
      <alignment horizontal="center"/>
    </xf>
    <xf numFmtId="0" fontId="48" fillId="0" borderId="21" xfId="2" applyFont="1" applyBorder="1" applyAlignment="1">
      <alignment horizontal="center"/>
    </xf>
    <xf numFmtId="0" fontId="11" fillId="2" borderId="2" xfId="2" applyFont="1" applyFill="1" applyBorder="1" applyAlignment="1">
      <alignment horizontal="center" vertical="center"/>
    </xf>
    <xf numFmtId="0" fontId="1" fillId="0" borderId="0" xfId="4"/>
    <xf numFmtId="0" fontId="10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/>
    </xf>
    <xf numFmtId="0" fontId="10" fillId="0" borderId="0" xfId="5" applyFont="1" applyAlignment="1">
      <alignment horizontal="center" vertical="center"/>
    </xf>
    <xf numFmtId="0" fontId="57" fillId="0" borderId="0" xfId="5"/>
    <xf numFmtId="0" fontId="18" fillId="0" borderId="0" xfId="5" applyFont="1"/>
    <xf numFmtId="0" fontId="18" fillId="0" borderId="0" xfId="5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0" borderId="0" xfId="5" applyFont="1"/>
    <xf numFmtId="0" fontId="19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0" fillId="0" borderId="0" xfId="5" applyFont="1" applyAlignment="1">
      <alignment horizontal="center"/>
    </xf>
    <xf numFmtId="0" fontId="21" fillId="0" borderId="0" xfId="5" applyFont="1"/>
    <xf numFmtId="0" fontId="21" fillId="0" borderId="0" xfId="5" applyFont="1" applyAlignment="1">
      <alignment horizontal="center" vertical="center"/>
    </xf>
    <xf numFmtId="164" fontId="15" fillId="0" borderId="0" xfId="5" applyNumberFormat="1" applyFont="1" applyAlignment="1">
      <alignment horizontal="center" vertical="center"/>
    </xf>
    <xf numFmtId="0" fontId="10" fillId="0" borderId="0" xfId="5" applyFont="1"/>
    <xf numFmtId="0" fontId="15" fillId="6" borderId="3" xfId="5" applyFont="1" applyFill="1" applyBorder="1" applyAlignment="1">
      <alignment horizontal="center" vertical="center"/>
    </xf>
    <xf numFmtId="0" fontId="14" fillId="6" borderId="3" xfId="5" applyFont="1" applyFill="1" applyBorder="1" applyAlignment="1">
      <alignment horizontal="center" vertical="center"/>
    </xf>
    <xf numFmtId="0" fontId="12" fillId="6" borderId="3" xfId="5" applyFont="1" applyFill="1" applyBorder="1" applyAlignment="1">
      <alignment horizontal="center" vertical="center"/>
    </xf>
    <xf numFmtId="164" fontId="14" fillId="6" borderId="3" xfId="5" applyNumberFormat="1" applyFont="1" applyFill="1" applyBorder="1" applyAlignment="1">
      <alignment horizontal="center" vertical="center"/>
    </xf>
    <xf numFmtId="0" fontId="14" fillId="0" borderId="3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164" fontId="14" fillId="0" borderId="3" xfId="5" applyNumberFormat="1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 wrapText="1"/>
    </xf>
    <xf numFmtId="0" fontId="15" fillId="7" borderId="3" xfId="5" applyFont="1" applyFill="1" applyBorder="1" applyAlignment="1">
      <alignment horizontal="center" vertical="center"/>
    </xf>
    <xf numFmtId="0" fontId="55" fillId="0" borderId="0" xfId="5" applyFont="1" applyAlignment="1">
      <alignment horizontal="center" vertical="center"/>
    </xf>
    <xf numFmtId="164" fontId="14" fillId="0" borderId="0" xfId="5" applyNumberFormat="1" applyFont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6" borderId="3" xfId="5" applyFont="1" applyFill="1" applyBorder="1" applyAlignment="1">
      <alignment horizontal="center" vertical="center"/>
    </xf>
    <xf numFmtId="0" fontId="54" fillId="0" borderId="3" xfId="5" applyFont="1" applyBorder="1" applyAlignment="1">
      <alignment horizontal="center" vertical="center" wrapText="1"/>
    </xf>
    <xf numFmtId="0" fontId="54" fillId="6" borderId="3" xfId="5" applyFont="1" applyFill="1" applyBorder="1" applyAlignment="1">
      <alignment horizontal="center" vertical="center" wrapText="1"/>
    </xf>
    <xf numFmtId="0" fontId="6" fillId="6" borderId="3" xfId="5" applyFont="1" applyFill="1" applyBorder="1" applyAlignment="1">
      <alignment horizontal="center" vertical="center" wrapText="1"/>
    </xf>
    <xf numFmtId="167" fontId="46" fillId="0" borderId="0" xfId="1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/>
    </xf>
    <xf numFmtId="167" fontId="46" fillId="0" borderId="7" xfId="1" applyNumberFormat="1" applyFont="1" applyFill="1" applyBorder="1" applyAlignment="1">
      <alignment horizontal="center" vertical="center"/>
    </xf>
    <xf numFmtId="0" fontId="48" fillId="0" borderId="0" xfId="2" applyFont="1" applyBorder="1" applyAlignment="1">
      <alignment horizontal="center"/>
    </xf>
    <xf numFmtId="0" fontId="48" fillId="0" borderId="36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0" fontId="11" fillId="2" borderId="41" xfId="2" applyFont="1" applyFill="1" applyBorder="1" applyAlignment="1">
      <alignment horizontal="center"/>
    </xf>
    <xf numFmtId="166" fontId="46" fillId="0" borderId="4" xfId="2" applyNumberFormat="1" applyFont="1" applyFill="1" applyBorder="1" applyAlignment="1">
      <alignment horizontal="center" vertical="center"/>
    </xf>
    <xf numFmtId="0" fontId="58" fillId="0" borderId="3" xfId="1" applyFont="1" applyFill="1" applyBorder="1" applyAlignment="1">
      <alignment horizontal="center" vertical="center" wrapText="1"/>
    </xf>
    <xf numFmtId="0" fontId="47" fillId="0" borderId="42" xfId="2" applyFont="1" applyBorder="1" applyAlignment="1">
      <alignment horizontal="center"/>
    </xf>
    <xf numFmtId="0" fontId="5" fillId="0" borderId="43" xfId="1" applyFont="1" applyFill="1" applyBorder="1" applyAlignment="1">
      <alignment horizontal="center" vertical="center" wrapText="1"/>
    </xf>
    <xf numFmtId="167" fontId="46" fillId="0" borderId="43" xfId="1" applyNumberFormat="1" applyFont="1" applyFill="1" applyBorder="1" applyAlignment="1">
      <alignment horizontal="center" vertical="center"/>
    </xf>
    <xf numFmtId="0" fontId="47" fillId="0" borderId="36" xfId="2" applyFont="1" applyBorder="1" applyAlignment="1">
      <alignment horizontal="center"/>
    </xf>
    <xf numFmtId="0" fontId="5" fillId="0" borderId="36" xfId="2" applyFill="1" applyBorder="1" applyAlignment="1">
      <alignment horizontal="center" vertical="center" wrapText="1"/>
    </xf>
    <xf numFmtId="166" fontId="49" fillId="0" borderId="36" xfId="2" applyNumberFormat="1" applyFont="1" applyFill="1" applyBorder="1" applyAlignment="1">
      <alignment horizontal="center" vertical="center"/>
    </xf>
    <xf numFmtId="0" fontId="47" fillId="0" borderId="0" xfId="2" applyFont="1" applyBorder="1" applyAlignment="1">
      <alignment horizontal="center"/>
    </xf>
    <xf numFmtId="0" fontId="5" fillId="0" borderId="0" xfId="2" applyFill="1" applyBorder="1" applyAlignment="1">
      <alignment horizontal="center" vertical="center" wrapText="1"/>
    </xf>
    <xf numFmtId="166" fontId="49" fillId="0" borderId="0" xfId="2" applyNumberFormat="1" applyFont="1" applyFill="1" applyBorder="1" applyAlignment="1">
      <alignment horizontal="center" vertical="center"/>
    </xf>
    <xf numFmtId="0" fontId="11" fillId="2" borderId="44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167" fontId="46" fillId="0" borderId="45" xfId="1" applyNumberFormat="1" applyFont="1" applyFill="1" applyBorder="1" applyAlignment="1">
      <alignment horizontal="center" vertical="center"/>
    </xf>
    <xf numFmtId="0" fontId="47" fillId="0" borderId="37" xfId="2" applyFont="1" applyBorder="1" applyAlignment="1">
      <alignment horizontal="center"/>
    </xf>
    <xf numFmtId="0" fontId="47" fillId="0" borderId="34" xfId="2" applyFont="1" applyBorder="1" applyAlignment="1">
      <alignment horizontal="center"/>
    </xf>
    <xf numFmtId="0" fontId="4" fillId="0" borderId="0" xfId="1" applyBorder="1"/>
    <xf numFmtId="0" fontId="11" fillId="2" borderId="2" xfId="2" applyFont="1" applyFill="1" applyBorder="1" applyAlignment="1">
      <alignment horizontal="center" vertical="center"/>
    </xf>
    <xf numFmtId="0" fontId="5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55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43" fillId="6" borderId="3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3" fillId="0" borderId="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1" fillId="0" borderId="0" xfId="0" applyFont="1"/>
    <xf numFmtId="0" fontId="6" fillId="0" borderId="0" xfId="0" applyFont="1" applyAlignment="1">
      <alignment horizontal="center" vertical="top" wrapText="1"/>
    </xf>
    <xf numFmtId="0" fontId="27" fillId="0" borderId="0" xfId="0" applyFont="1" applyAlignment="1">
      <alignment vertical="center"/>
    </xf>
    <xf numFmtId="0" fontId="7" fillId="0" borderId="0" xfId="0" applyFont="1"/>
    <xf numFmtId="0" fontId="27" fillId="0" borderId="0" xfId="0" applyFont="1"/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41" fillId="0" borderId="0" xfId="2" applyFont="1" applyAlignment="1">
      <alignment horizontal="left" vertical="center"/>
    </xf>
    <xf numFmtId="0" fontId="39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0" fontId="2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5" borderId="0" xfId="0" applyFont="1" applyFill="1"/>
    <xf numFmtId="0" fontId="22" fillId="5" borderId="0" xfId="0" applyFont="1" applyFill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64" fillId="0" borderId="0" xfId="0" applyFont="1"/>
    <xf numFmtId="0" fontId="56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3" xfId="2" applyFont="1" applyBorder="1" applyAlignment="1">
      <alignment horizontal="center"/>
    </xf>
    <xf numFmtId="0" fontId="47" fillId="0" borderId="13" xfId="2" applyFont="1" applyBorder="1" applyAlignment="1">
      <alignment horizontal="center"/>
    </xf>
    <xf numFmtId="0" fontId="47" fillId="0" borderId="49" xfId="2" applyFont="1" applyBorder="1" applyAlignment="1">
      <alignment horizontal="center"/>
    </xf>
    <xf numFmtId="0" fontId="5" fillId="7" borderId="3" xfId="1" applyFont="1" applyFill="1" applyBorder="1" applyAlignment="1">
      <alignment horizontal="center" vertical="center" wrapText="1"/>
    </xf>
    <xf numFmtId="0" fontId="4" fillId="7" borderId="3" xfId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/>
    </xf>
    <xf numFmtId="0" fontId="11" fillId="2" borderId="44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67" fillId="0" borderId="0" xfId="0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23" fillId="0" borderId="0" xfId="2" applyFont="1"/>
    <xf numFmtId="0" fontId="17" fillId="0" borderId="0" xfId="2" applyFont="1"/>
    <xf numFmtId="0" fontId="24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8" fillId="0" borderId="0" xfId="2" applyFont="1"/>
    <xf numFmtId="0" fontId="20" fillId="0" borderId="0" xfId="2" applyFont="1"/>
    <xf numFmtId="0" fontId="14" fillId="0" borderId="0" xfId="2" applyFont="1"/>
    <xf numFmtId="0" fontId="60" fillId="0" borderId="0" xfId="2" applyFont="1"/>
    <xf numFmtId="0" fontId="13" fillId="0" borderId="0" xfId="2" applyFont="1"/>
    <xf numFmtId="0" fontId="61" fillId="0" borderId="0" xfId="2" applyFont="1"/>
    <xf numFmtId="0" fontId="35" fillId="0" borderId="0" xfId="2" applyFont="1"/>
    <xf numFmtId="0" fontId="13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35" fillId="0" borderId="0" xfId="2" applyFont="1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32" fillId="0" borderId="0" xfId="2" applyFont="1" applyAlignment="1">
      <alignment vertical="center"/>
    </xf>
    <xf numFmtId="0" fontId="41" fillId="0" borderId="0" xfId="2" applyFont="1"/>
    <xf numFmtId="0" fontId="43" fillId="0" borderId="0" xfId="2" applyFont="1"/>
    <xf numFmtId="0" fontId="26" fillId="0" borderId="0" xfId="2" applyFont="1"/>
    <xf numFmtId="0" fontId="51" fillId="0" borderId="0" xfId="2" applyFont="1"/>
    <xf numFmtId="0" fontId="13" fillId="0" borderId="0" xfId="2" applyFont="1" applyAlignment="1">
      <alignment horizontal="left" vertical="center"/>
    </xf>
    <xf numFmtId="0" fontId="66" fillId="0" borderId="0" xfId="0" applyFont="1" applyAlignment="1">
      <alignment vertical="center"/>
    </xf>
    <xf numFmtId="0" fontId="10" fillId="0" borderId="42" xfId="2" applyFont="1" applyBorder="1" applyAlignment="1">
      <alignment horizontal="center"/>
    </xf>
    <xf numFmtId="0" fontId="10" fillId="0" borderId="43" xfId="2" applyFont="1" applyBorder="1" applyAlignment="1">
      <alignment horizontal="center"/>
    </xf>
    <xf numFmtId="0" fontId="10" fillId="0" borderId="43" xfId="2" applyFont="1" applyFill="1" applyBorder="1" applyAlignment="1">
      <alignment horizontal="center"/>
    </xf>
    <xf numFmtId="0" fontId="10" fillId="0" borderId="46" xfId="2" applyFont="1" applyFill="1" applyBorder="1" applyAlignment="1">
      <alignment horizontal="center"/>
    </xf>
    <xf numFmtId="0" fontId="47" fillId="0" borderId="14" xfId="2" applyFont="1" applyBorder="1" applyAlignment="1">
      <alignment horizontal="center"/>
    </xf>
    <xf numFmtId="0" fontId="4" fillId="0" borderId="1" xfId="1" applyFill="1" applyBorder="1" applyAlignment="1">
      <alignment horizontal="center" vertical="center" wrapText="1"/>
    </xf>
    <xf numFmtId="167" fontId="46" fillId="0" borderId="1" xfId="1" applyNumberFormat="1" applyFont="1" applyFill="1" applyBorder="1" applyAlignment="1">
      <alignment horizontal="center" vertical="center"/>
    </xf>
    <xf numFmtId="167" fontId="46" fillId="0" borderId="2" xfId="1" applyNumberFormat="1" applyFont="1" applyFill="1" applyBorder="1" applyAlignment="1">
      <alignment horizontal="center" vertical="center"/>
    </xf>
    <xf numFmtId="0" fontId="10" fillId="0" borderId="38" xfId="2" applyFont="1" applyBorder="1" applyAlignment="1">
      <alignment horizontal="center"/>
    </xf>
    <xf numFmtId="0" fontId="10" fillId="0" borderId="39" xfId="2" applyFont="1" applyBorder="1" applyAlignment="1">
      <alignment horizontal="center"/>
    </xf>
    <xf numFmtId="0" fontId="10" fillId="0" borderId="39" xfId="2" applyFont="1" applyFill="1" applyBorder="1" applyAlignment="1">
      <alignment horizontal="center"/>
    </xf>
    <xf numFmtId="0" fontId="10" fillId="0" borderId="40" xfId="2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 vertical="center" wrapText="1"/>
    </xf>
    <xf numFmtId="0" fontId="10" fillId="0" borderId="4" xfId="2" applyFont="1" applyBorder="1"/>
    <xf numFmtId="0" fontId="11" fillId="3" borderId="22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 vertical="center"/>
    </xf>
    <xf numFmtId="0" fontId="10" fillId="0" borderId="20" xfId="0" applyFont="1" applyBorder="1"/>
    <xf numFmtId="0" fontId="10" fillId="0" borderId="21" xfId="0" applyFont="1" applyBorder="1"/>
    <xf numFmtId="0" fontId="11" fillId="2" borderId="2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49" fontId="29" fillId="4" borderId="3" xfId="0" applyNumberFormat="1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5" applyFont="1" applyAlignment="1">
      <alignment horizontal="center"/>
    </xf>
    <xf numFmtId="0" fontId="21" fillId="0" borderId="16" xfId="5" applyFont="1" applyBorder="1" applyAlignment="1">
      <alignment horizontal="center" vertical="center"/>
    </xf>
    <xf numFmtId="0" fontId="21" fillId="0" borderId="23" xfId="5" applyFont="1" applyBorder="1" applyAlignment="1">
      <alignment horizontal="center" vertical="center"/>
    </xf>
    <xf numFmtId="0" fontId="21" fillId="0" borderId="13" xfId="5" applyFont="1" applyBorder="1" applyAlignment="1">
      <alignment horizontal="center" vertical="center"/>
    </xf>
    <xf numFmtId="0" fontId="21" fillId="6" borderId="16" xfId="5" applyFont="1" applyFill="1" applyBorder="1" applyAlignment="1">
      <alignment horizontal="center" vertical="center"/>
    </xf>
    <xf numFmtId="0" fontId="21" fillId="6" borderId="23" xfId="5" applyFont="1" applyFill="1" applyBorder="1" applyAlignment="1">
      <alignment horizontal="center" vertical="center"/>
    </xf>
    <xf numFmtId="0" fontId="21" fillId="6" borderId="13" xfId="5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12" borderId="3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/>
    </xf>
    <xf numFmtId="0" fontId="9" fillId="13" borderId="3" xfId="1" applyFont="1" applyFill="1" applyBorder="1" applyAlignment="1">
      <alignment horizontal="center" vertical="center"/>
    </xf>
    <xf numFmtId="0" fontId="9" fillId="11" borderId="3" xfId="1" applyFont="1" applyFill="1" applyBorder="1" applyAlignment="1">
      <alignment horizontal="center" vertical="center"/>
    </xf>
    <xf numFmtId="0" fontId="48" fillId="0" borderId="22" xfId="2" applyFont="1" applyBorder="1" applyAlignment="1">
      <alignment horizontal="center"/>
    </xf>
    <xf numFmtId="0" fontId="48" fillId="0" borderId="20" xfId="2" applyFont="1" applyBorder="1" applyAlignment="1">
      <alignment horizontal="center"/>
    </xf>
    <xf numFmtId="0" fontId="48" fillId="0" borderId="21" xfId="2" applyFont="1" applyBorder="1" applyAlignment="1">
      <alignment horizontal="center"/>
    </xf>
    <xf numFmtId="0" fontId="11" fillId="3" borderId="14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/>
    <xf numFmtId="0" fontId="11" fillId="3" borderId="2" xfId="2" applyFont="1" applyFill="1" applyBorder="1" applyAlignment="1">
      <alignment horizontal="center"/>
    </xf>
    <xf numFmtId="0" fontId="11" fillId="2" borderId="38" xfId="2" applyFont="1" applyFill="1" applyBorder="1" applyAlignment="1">
      <alignment horizontal="center"/>
    </xf>
    <xf numFmtId="0" fontId="11" fillId="2" borderId="39" xfId="2" applyFont="1" applyFill="1" applyBorder="1" applyAlignment="1">
      <alignment horizontal="center"/>
    </xf>
    <xf numFmtId="0" fontId="11" fillId="2" borderId="40" xfId="2" applyFont="1" applyFill="1" applyBorder="1" applyAlignment="1">
      <alignment horizontal="center"/>
    </xf>
    <xf numFmtId="0" fontId="11" fillId="2" borderId="48" xfId="2" applyFont="1" applyFill="1" applyBorder="1" applyAlignment="1">
      <alignment horizontal="center"/>
    </xf>
    <xf numFmtId="0" fontId="11" fillId="3" borderId="22" xfId="2" applyFont="1" applyFill="1" applyBorder="1" applyAlignment="1">
      <alignment horizontal="center"/>
    </xf>
    <xf numFmtId="0" fontId="11" fillId="3" borderId="20" xfId="2" applyFont="1" applyFill="1" applyBorder="1" applyAlignment="1">
      <alignment horizontal="center"/>
    </xf>
    <xf numFmtId="0" fontId="11" fillId="3" borderId="21" xfId="2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/>
    </xf>
    <xf numFmtId="0" fontId="11" fillId="2" borderId="20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0" fontId="10" fillId="0" borderId="21" xfId="2" applyFont="1" applyBorder="1" applyAlignment="1"/>
    <xf numFmtId="0" fontId="11" fillId="2" borderId="2" xfId="2" applyFont="1" applyFill="1" applyBorder="1" applyAlignment="1">
      <alignment horizontal="center"/>
    </xf>
    <xf numFmtId="0" fontId="11" fillId="3" borderId="25" xfId="2" applyFont="1" applyFill="1" applyBorder="1" applyAlignment="1">
      <alignment horizontal="center"/>
    </xf>
    <xf numFmtId="0" fontId="11" fillId="3" borderId="26" xfId="2" applyFont="1" applyFill="1" applyBorder="1" applyAlignment="1">
      <alignment horizontal="center"/>
    </xf>
    <xf numFmtId="0" fontId="11" fillId="3" borderId="27" xfId="2" applyFont="1" applyFill="1" applyBorder="1" applyAlignment="1">
      <alignment horizontal="center"/>
    </xf>
    <xf numFmtId="0" fontId="11" fillId="2" borderId="44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 vertical="center"/>
    </xf>
    <xf numFmtId="0" fontId="48" fillId="0" borderId="37" xfId="2" applyFont="1" applyBorder="1" applyAlignment="1">
      <alignment horizontal="center"/>
    </xf>
    <xf numFmtId="0" fontId="48" fillId="0" borderId="36" xfId="2" applyFont="1" applyBorder="1" applyAlignment="1">
      <alignment horizontal="center"/>
    </xf>
    <xf numFmtId="0" fontId="9" fillId="7" borderId="3" xfId="3" applyFont="1" applyFill="1" applyBorder="1" applyAlignment="1">
      <alignment horizontal="center" vertical="center"/>
    </xf>
    <xf numFmtId="0" fontId="9" fillId="7" borderId="23" xfId="3" applyFont="1" applyFill="1" applyBorder="1" applyAlignment="1">
      <alignment horizontal="center" vertical="center"/>
    </xf>
    <xf numFmtId="0" fontId="9" fillId="7" borderId="13" xfId="3" applyFont="1" applyFill="1" applyBorder="1" applyAlignment="1">
      <alignment horizontal="center" vertical="center"/>
    </xf>
    <xf numFmtId="0" fontId="9" fillId="9" borderId="3" xfId="3" applyFont="1" applyFill="1" applyBorder="1" applyAlignment="1">
      <alignment horizontal="center" vertical="center"/>
    </xf>
    <xf numFmtId="0" fontId="9" fillId="9" borderId="23" xfId="3" applyFont="1" applyFill="1" applyBorder="1" applyAlignment="1">
      <alignment horizontal="center" vertical="center"/>
    </xf>
    <xf numFmtId="0" fontId="9" fillId="9" borderId="13" xfId="3" applyFont="1" applyFill="1" applyBorder="1" applyAlignment="1">
      <alignment horizontal="center" vertical="center"/>
    </xf>
    <xf numFmtId="0" fontId="9" fillId="11" borderId="16" xfId="3" applyFont="1" applyFill="1" applyBorder="1" applyAlignment="1">
      <alignment horizontal="center" vertical="center"/>
    </xf>
    <xf numFmtId="0" fontId="9" fillId="11" borderId="13" xfId="3" applyFont="1" applyFill="1" applyBorder="1" applyAlignment="1">
      <alignment horizontal="center" vertical="center"/>
    </xf>
    <xf numFmtId="0" fontId="9" fillId="10" borderId="3" xfId="3" applyFont="1" applyFill="1" applyBorder="1" applyAlignment="1">
      <alignment horizontal="center" vertical="center"/>
    </xf>
    <xf numFmtId="0" fontId="9" fillId="11" borderId="23" xfId="3" applyFont="1" applyFill="1" applyBorder="1" applyAlignment="1">
      <alignment horizontal="center" vertical="center"/>
    </xf>
    <xf numFmtId="0" fontId="9" fillId="10" borderId="23" xfId="3" applyFont="1" applyFill="1" applyBorder="1" applyAlignment="1">
      <alignment horizontal="center" vertical="center"/>
    </xf>
    <xf numFmtId="0" fontId="9" fillId="10" borderId="13" xfId="3" applyFont="1" applyFill="1" applyBorder="1" applyAlignment="1">
      <alignment horizontal="center" vertical="center"/>
    </xf>
    <xf numFmtId="0" fontId="9" fillId="3" borderId="16" xfId="3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/>
    </xf>
    <xf numFmtId="0" fontId="9" fillId="8" borderId="3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8" borderId="23" xfId="3" applyFont="1" applyFill="1" applyBorder="1" applyAlignment="1">
      <alignment horizontal="center" vertical="center"/>
    </xf>
    <xf numFmtId="0" fontId="9" fillId="8" borderId="13" xfId="3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textRotation="135"/>
    </xf>
    <xf numFmtId="0" fontId="8" fillId="0" borderId="15" xfId="0" applyFont="1" applyBorder="1" applyAlignment="1">
      <alignment horizontal="left" vertical="center" textRotation="135"/>
    </xf>
    <xf numFmtId="0" fontId="8" fillId="0" borderId="17" xfId="0" applyFont="1" applyBorder="1" applyAlignment="1">
      <alignment horizontal="left" vertical="center" textRotation="135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5" applyFont="1" applyAlignment="1">
      <alignment horizontal="left" vertical="center"/>
    </xf>
    <xf numFmtId="0" fontId="6" fillId="6" borderId="50" xfId="5" applyFont="1" applyFill="1" applyBorder="1" applyAlignment="1">
      <alignment horizontal="center" vertical="center" wrapText="1"/>
    </xf>
    <xf numFmtId="0" fontId="54" fillId="0" borderId="50" xfId="5" applyFont="1" applyBorder="1" applyAlignment="1">
      <alignment horizontal="center" vertical="center" wrapText="1"/>
    </xf>
    <xf numFmtId="0" fontId="6" fillId="9" borderId="3" xfId="5" applyFont="1" applyFill="1" applyBorder="1" applyAlignment="1">
      <alignment horizontal="center" vertical="center" wrapText="1"/>
    </xf>
    <xf numFmtId="167" fontId="46" fillId="11" borderId="3" xfId="1" applyNumberFormat="1" applyFont="1" applyFill="1" applyBorder="1" applyAlignment="1">
      <alignment horizontal="center" vertical="center"/>
    </xf>
    <xf numFmtId="166" fontId="46" fillId="0" borderId="2" xfId="2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2" fillId="0" borderId="17" xfId="2" applyFont="1" applyBorder="1" applyAlignment="1">
      <alignment horizontal="center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0" fillId="0" borderId="51" xfId="2" applyFont="1" applyBorder="1"/>
    <xf numFmtId="0" fontId="10" fillId="0" borderId="52" xfId="2" applyFont="1" applyBorder="1"/>
    <xf numFmtId="0" fontId="4" fillId="9" borderId="3" xfId="1" applyFill="1" applyBorder="1" applyAlignment="1">
      <alignment horizontal="center" vertical="center" wrapText="1"/>
    </xf>
    <xf numFmtId="167" fontId="46" fillId="9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 xr:uid="{82EEBFA2-DC6E-4AF2-8714-411664A16DA3}"/>
    <cellStyle name="Normal 2 2" xfId="3" xr:uid="{7D44DCCF-9FF6-46E9-809F-882E2233447C}"/>
    <cellStyle name="Normal 3" xfId="2" xr:uid="{7825B07D-8C09-44EF-A1A3-6C9B58D06AB7}"/>
    <cellStyle name="Normal 4" xfId="4" xr:uid="{3A12CBCF-A07B-46BF-9282-95D8B1764CF9}"/>
    <cellStyle name="Normal 4 2" xfId="5" xr:uid="{C79C6246-8E57-4ADC-AE59-6ACF3ADB28A3}"/>
  </cellStyles>
  <dxfs count="478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00CCFF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378112</xdr:colOff>
      <xdr:row>0</xdr:row>
      <xdr:rowOff>76200</xdr:rowOff>
    </xdr:from>
    <xdr:to>
      <xdr:col>1</xdr:col>
      <xdr:colOff>477519</xdr:colOff>
      <xdr:row>3</xdr:row>
      <xdr:rowOff>19897</xdr:rowOff>
    </xdr:to>
    <xdr:pic>
      <xdr:nvPicPr>
        <xdr:cNvPr id="2" name="Picture 92">
          <a:extLst>
            <a:ext uri="{FF2B5EF4-FFF2-40B4-BE49-F238E27FC236}">
              <a16:creationId xmlns:a16="http://schemas.microsoft.com/office/drawing/2014/main" id="{DE238A6B-8CB9-44B3-9973-DB340084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12" y="76200"/>
          <a:ext cx="1007457" cy="8580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367673</xdr:colOff>
      <xdr:row>0</xdr:row>
      <xdr:rowOff>76200</xdr:rowOff>
    </xdr:from>
    <xdr:to>
      <xdr:col>9</xdr:col>
      <xdr:colOff>495301</xdr:colOff>
      <xdr:row>3</xdr:row>
      <xdr:rowOff>96097</xdr:rowOff>
    </xdr:to>
    <xdr:pic>
      <xdr:nvPicPr>
        <xdr:cNvPr id="3" name="Picture 92">
          <a:extLst>
            <a:ext uri="{FF2B5EF4-FFF2-40B4-BE49-F238E27FC236}">
              <a16:creationId xmlns:a16="http://schemas.microsoft.com/office/drawing/2014/main" id="{D77F9677-C256-43D2-AF46-F834E15C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32073" y="76200"/>
          <a:ext cx="1035678" cy="9342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545959</xdr:colOff>
      <xdr:row>0</xdr:row>
      <xdr:rowOff>40076</xdr:rowOff>
    </xdr:from>
    <xdr:to>
      <xdr:col>3</xdr:col>
      <xdr:colOff>1544179</xdr:colOff>
      <xdr:row>5</xdr:row>
      <xdr:rowOff>59690</xdr:rowOff>
    </xdr:to>
    <xdr:pic>
      <xdr:nvPicPr>
        <xdr:cNvPr id="2" name="Picture 92">
          <a:extLst>
            <a:ext uri="{FF2B5EF4-FFF2-40B4-BE49-F238E27FC236}">
              <a16:creationId xmlns:a16="http://schemas.microsoft.com/office/drawing/2014/main" id="{B071A3D8-0333-48D2-8EFF-1390048F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3909" y="40076"/>
          <a:ext cx="998220" cy="9086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675408</xdr:colOff>
      <xdr:row>0</xdr:row>
      <xdr:rowOff>0</xdr:rowOff>
    </xdr:from>
    <xdr:to>
      <xdr:col>10</xdr:col>
      <xdr:colOff>540441</xdr:colOff>
      <xdr:row>6</xdr:row>
      <xdr:rowOff>73891</xdr:rowOff>
    </xdr:to>
    <xdr:pic>
      <xdr:nvPicPr>
        <xdr:cNvPr id="2" name="Picture 92">
          <a:extLst>
            <a:ext uri="{FF2B5EF4-FFF2-40B4-BE49-F238E27FC236}">
              <a16:creationId xmlns:a16="http://schemas.microsoft.com/office/drawing/2014/main" id="{9DC5BA90-F30D-417A-9FB9-1007D05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1590" y="18472"/>
          <a:ext cx="1065761" cy="121689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109681</xdr:colOff>
      <xdr:row>0</xdr:row>
      <xdr:rowOff>0</xdr:rowOff>
    </xdr:from>
    <xdr:to>
      <xdr:col>1</xdr:col>
      <xdr:colOff>263351</xdr:colOff>
      <xdr:row>6</xdr:row>
      <xdr:rowOff>46182</xdr:rowOff>
    </xdr:to>
    <xdr:pic>
      <xdr:nvPicPr>
        <xdr:cNvPr id="5" name="Picture 92">
          <a:extLst>
            <a:ext uri="{FF2B5EF4-FFF2-40B4-BE49-F238E27FC236}">
              <a16:creationId xmlns:a16="http://schemas.microsoft.com/office/drawing/2014/main" id="{0728E8C7-63A0-49AB-92ED-AAD1CFD5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681" y="57728"/>
          <a:ext cx="1065761" cy="118918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DBBC-6753-4C3F-89CA-0AD149342403}">
  <sheetPr>
    <pageSetUpPr fitToPage="1"/>
  </sheetPr>
  <dimension ref="B1:T36"/>
  <sheetViews>
    <sheetView view="pageBreakPreview" zoomScale="60" zoomScaleNormal="70" workbookViewId="0">
      <selection activeCell="O27" sqref="O27"/>
    </sheetView>
  </sheetViews>
  <sheetFormatPr baseColWidth="10" defaultColWidth="11" defaultRowHeight="13.2" x14ac:dyDescent="0.25"/>
  <cols>
    <col min="1" max="1" width="2.81640625" style="18" customWidth="1"/>
    <col min="2" max="2" width="5.81640625" style="18" customWidth="1"/>
    <col min="3" max="4" width="10.81640625" style="18" customWidth="1"/>
    <col min="5" max="6" width="5.81640625" style="18" customWidth="1"/>
    <col min="7" max="8" width="10.81640625" style="18" customWidth="1"/>
    <col min="9" max="10" width="5.81640625" style="18" customWidth="1"/>
    <col min="11" max="12" width="10.81640625" style="18" customWidth="1"/>
    <col min="13" max="14" width="5.81640625" style="18" customWidth="1"/>
    <col min="15" max="16" width="10.81640625" style="18" customWidth="1"/>
    <col min="17" max="18" width="5.81640625" style="18" customWidth="1"/>
    <col min="19" max="16384" width="11" style="18"/>
  </cols>
  <sheetData>
    <row r="1" spans="2:20" ht="18" customHeight="1" x14ac:dyDescent="0.25"/>
    <row r="2" spans="2:20" ht="31.8" x14ac:dyDescent="0.5">
      <c r="C2" s="176" t="s">
        <v>265</v>
      </c>
      <c r="H2" s="177"/>
      <c r="I2" s="177"/>
      <c r="J2" s="178" t="s">
        <v>213</v>
      </c>
      <c r="R2" s="178" t="s">
        <v>266</v>
      </c>
    </row>
    <row r="3" spans="2:20" ht="30.6" thickBot="1" x14ac:dyDescent="0.55000000000000004">
      <c r="C3" s="177"/>
      <c r="F3" s="179"/>
      <c r="G3" s="177"/>
      <c r="H3" s="177"/>
      <c r="I3" s="177"/>
      <c r="J3" s="179"/>
      <c r="K3" s="179"/>
    </row>
    <row r="4" spans="2:20" ht="25.05" customHeight="1" thickBot="1" x14ac:dyDescent="0.45">
      <c r="B4" s="309" t="s">
        <v>119</v>
      </c>
      <c r="C4" s="310"/>
      <c r="D4" s="311"/>
      <c r="E4" s="180"/>
      <c r="F4" s="313" t="s">
        <v>120</v>
      </c>
      <c r="G4" s="313"/>
      <c r="H4" s="313"/>
      <c r="I4" s="181"/>
      <c r="J4" s="310" t="s">
        <v>123</v>
      </c>
      <c r="K4" s="310"/>
      <c r="L4" s="310"/>
      <c r="M4" s="180"/>
      <c r="N4" s="316" t="s">
        <v>124</v>
      </c>
      <c r="O4" s="312"/>
      <c r="P4" s="317"/>
      <c r="Q4" s="180"/>
      <c r="R4" s="318" t="s">
        <v>117</v>
      </c>
      <c r="S4" s="319"/>
      <c r="T4" s="320"/>
    </row>
    <row r="5" spans="2:20" ht="25.05" customHeight="1" thickBot="1" x14ac:dyDescent="0.3">
      <c r="B5" s="83" t="s">
        <v>122</v>
      </c>
      <c r="C5" s="84" t="s">
        <v>99</v>
      </c>
      <c r="D5" s="89" t="s">
        <v>100</v>
      </c>
      <c r="E5" s="182"/>
      <c r="F5" s="90" t="s">
        <v>122</v>
      </c>
      <c r="G5" s="84" t="s">
        <v>99</v>
      </c>
      <c r="H5" s="93" t="s">
        <v>100</v>
      </c>
      <c r="I5" s="182"/>
      <c r="J5" s="83" t="s">
        <v>122</v>
      </c>
      <c r="K5" s="84" t="s">
        <v>99</v>
      </c>
      <c r="L5" s="89" t="s">
        <v>100</v>
      </c>
      <c r="M5" s="183"/>
      <c r="N5" s="83" t="s">
        <v>122</v>
      </c>
      <c r="O5" s="84" t="s">
        <v>99</v>
      </c>
      <c r="P5" s="89" t="s">
        <v>100</v>
      </c>
      <c r="Q5" s="182"/>
      <c r="R5" s="83" t="s">
        <v>122</v>
      </c>
      <c r="S5" s="84" t="s">
        <v>99</v>
      </c>
      <c r="T5" s="89" t="s">
        <v>100</v>
      </c>
    </row>
    <row r="6" spans="2:20" ht="25.05" customHeight="1" x14ac:dyDescent="0.25">
      <c r="B6" s="184">
        <v>1</v>
      </c>
      <c r="C6" s="185" t="s">
        <v>250</v>
      </c>
      <c r="D6" s="80" t="s">
        <v>267</v>
      </c>
      <c r="E6" s="186"/>
      <c r="F6" s="184">
        <v>1</v>
      </c>
      <c r="G6" s="187" t="s">
        <v>214</v>
      </c>
      <c r="H6" s="91" t="s">
        <v>268</v>
      </c>
      <c r="I6" s="188"/>
      <c r="J6" s="184">
        <v>1</v>
      </c>
      <c r="K6" s="97" t="s">
        <v>269</v>
      </c>
      <c r="L6" s="189" t="s">
        <v>270</v>
      </c>
      <c r="M6" s="190"/>
      <c r="N6" s="184">
        <v>1</v>
      </c>
      <c r="O6" s="97" t="s">
        <v>102</v>
      </c>
      <c r="P6" s="98" t="s">
        <v>271</v>
      </c>
      <c r="Q6" s="188"/>
      <c r="R6" s="184">
        <v>1</v>
      </c>
      <c r="S6" s="96" t="s">
        <v>269</v>
      </c>
      <c r="T6" s="80"/>
    </row>
    <row r="7" spans="2:20" ht="25.05" customHeight="1" x14ac:dyDescent="0.25">
      <c r="B7" s="86">
        <v>2</v>
      </c>
      <c r="C7" s="191" t="s">
        <v>139</v>
      </c>
      <c r="D7" s="81" t="s">
        <v>272</v>
      </c>
      <c r="E7" s="186"/>
      <c r="F7" s="86">
        <v>2</v>
      </c>
      <c r="G7" s="191" t="s">
        <v>151</v>
      </c>
      <c r="H7" s="85" t="s">
        <v>273</v>
      </c>
      <c r="I7" s="188"/>
      <c r="J7" s="86">
        <v>2</v>
      </c>
      <c r="K7" s="192" t="s">
        <v>161</v>
      </c>
      <c r="L7" s="193" t="s">
        <v>274</v>
      </c>
      <c r="M7" s="194"/>
      <c r="N7" s="86">
        <v>2</v>
      </c>
      <c r="O7" s="96" t="s">
        <v>269</v>
      </c>
      <c r="P7" s="81" t="s">
        <v>275</v>
      </c>
      <c r="Q7" s="188"/>
      <c r="R7" s="86">
        <v>2</v>
      </c>
      <c r="S7" s="192" t="s">
        <v>161</v>
      </c>
      <c r="T7" s="81"/>
    </row>
    <row r="8" spans="2:20" ht="25.05" customHeight="1" x14ac:dyDescent="0.25">
      <c r="B8" s="86">
        <v>3</v>
      </c>
      <c r="C8" s="191" t="s">
        <v>251</v>
      </c>
      <c r="D8" s="81" t="s">
        <v>276</v>
      </c>
      <c r="E8" s="186"/>
      <c r="F8" s="86">
        <v>3</v>
      </c>
      <c r="G8" s="191" t="s">
        <v>256</v>
      </c>
      <c r="H8" s="85" t="s">
        <v>277</v>
      </c>
      <c r="I8" s="188"/>
      <c r="J8" s="86">
        <v>3</v>
      </c>
      <c r="K8" s="192" t="s">
        <v>154</v>
      </c>
      <c r="L8" s="193" t="s">
        <v>278</v>
      </c>
      <c r="M8" s="190"/>
      <c r="N8" s="86">
        <v>3</v>
      </c>
      <c r="O8" s="191" t="s">
        <v>279</v>
      </c>
      <c r="P8" s="81" t="s">
        <v>280</v>
      </c>
      <c r="Q8" s="188"/>
      <c r="R8" s="86">
        <v>3</v>
      </c>
      <c r="S8" s="96" t="s">
        <v>281</v>
      </c>
      <c r="T8" s="81"/>
    </row>
    <row r="9" spans="2:20" ht="25.05" customHeight="1" x14ac:dyDescent="0.25">
      <c r="B9" s="86">
        <v>4</v>
      </c>
      <c r="C9" s="191" t="s">
        <v>252</v>
      </c>
      <c r="D9" s="81" t="s">
        <v>282</v>
      </c>
      <c r="E9" s="186"/>
      <c r="F9" s="86">
        <v>4</v>
      </c>
      <c r="G9" s="191" t="s">
        <v>147</v>
      </c>
      <c r="H9" s="85" t="s">
        <v>283</v>
      </c>
      <c r="I9" s="188"/>
      <c r="J9" s="86">
        <v>4</v>
      </c>
      <c r="K9" s="192" t="s">
        <v>166</v>
      </c>
      <c r="L9" s="193" t="s">
        <v>284</v>
      </c>
      <c r="M9" s="190"/>
      <c r="N9" s="86">
        <v>4</v>
      </c>
      <c r="O9" s="96" t="s">
        <v>285</v>
      </c>
      <c r="P9" s="81" t="s">
        <v>286</v>
      </c>
      <c r="Q9" s="188"/>
      <c r="R9" s="86">
        <v>4</v>
      </c>
      <c r="S9" s="96" t="s">
        <v>287</v>
      </c>
      <c r="T9" s="81"/>
    </row>
    <row r="10" spans="2:20" ht="25.05" customHeight="1" x14ac:dyDescent="0.25">
      <c r="B10" s="86">
        <v>5</v>
      </c>
      <c r="C10" s="191" t="s">
        <v>147</v>
      </c>
      <c r="D10" s="81" t="s">
        <v>288</v>
      </c>
      <c r="E10" s="186"/>
      <c r="F10" s="86">
        <v>5</v>
      </c>
      <c r="G10" s="195" t="s">
        <v>289</v>
      </c>
      <c r="H10" s="85" t="s">
        <v>290</v>
      </c>
      <c r="I10" s="188"/>
      <c r="J10" s="86">
        <v>5</v>
      </c>
      <c r="K10" s="192" t="s">
        <v>262</v>
      </c>
      <c r="L10" s="193" t="s">
        <v>284</v>
      </c>
      <c r="M10" s="190"/>
      <c r="N10" s="86">
        <v>5</v>
      </c>
      <c r="O10" s="96" t="s">
        <v>291</v>
      </c>
      <c r="P10" s="81" t="s">
        <v>292</v>
      </c>
      <c r="Q10" s="188"/>
      <c r="R10" s="86">
        <v>5</v>
      </c>
      <c r="S10" s="96" t="s">
        <v>293</v>
      </c>
      <c r="T10" s="81"/>
    </row>
    <row r="11" spans="2:20" ht="25.05" customHeight="1" thickBot="1" x14ac:dyDescent="0.3">
      <c r="B11" s="88">
        <v>6</v>
      </c>
      <c r="C11" s="191" t="s">
        <v>151</v>
      </c>
      <c r="D11" s="81" t="s">
        <v>288</v>
      </c>
      <c r="E11" s="186"/>
      <c r="F11" s="88">
        <v>6</v>
      </c>
      <c r="G11" s="191" t="s">
        <v>138</v>
      </c>
      <c r="H11" s="85" t="s">
        <v>294</v>
      </c>
      <c r="I11" s="188"/>
      <c r="J11" s="86">
        <v>6</v>
      </c>
      <c r="K11" s="192" t="s">
        <v>285</v>
      </c>
      <c r="L11" s="193" t="s">
        <v>284</v>
      </c>
      <c r="M11" s="190"/>
      <c r="N11" s="88">
        <v>6</v>
      </c>
      <c r="O11" s="191" t="s">
        <v>295</v>
      </c>
      <c r="P11" s="81" t="s">
        <v>296</v>
      </c>
      <c r="Q11" s="188"/>
      <c r="R11" s="87">
        <v>6</v>
      </c>
      <c r="S11" s="100" t="s">
        <v>262</v>
      </c>
      <c r="T11" s="82"/>
    </row>
    <row r="12" spans="2:20" ht="25.05" customHeight="1" x14ac:dyDescent="0.25">
      <c r="B12" s="86">
        <v>7</v>
      </c>
      <c r="C12" s="191" t="s">
        <v>216</v>
      </c>
      <c r="D12" s="81" t="s">
        <v>297</v>
      </c>
      <c r="E12" s="186"/>
      <c r="F12" s="86">
        <v>7</v>
      </c>
      <c r="G12" s="96" t="s">
        <v>139</v>
      </c>
      <c r="H12" s="85" t="s">
        <v>298</v>
      </c>
      <c r="I12" s="188"/>
      <c r="J12" s="86">
        <v>7</v>
      </c>
      <c r="K12" s="191" t="s">
        <v>279</v>
      </c>
      <c r="L12" s="193" t="s">
        <v>271</v>
      </c>
      <c r="M12" s="190"/>
      <c r="N12" s="86">
        <v>7</v>
      </c>
      <c r="O12" s="96" t="s">
        <v>299</v>
      </c>
      <c r="P12" s="81" t="s">
        <v>300</v>
      </c>
      <c r="Q12" s="188"/>
    </row>
    <row r="13" spans="2:20" ht="25.05" customHeight="1" x14ac:dyDescent="0.25">
      <c r="B13" s="86">
        <v>8</v>
      </c>
      <c r="C13" s="191" t="s">
        <v>141</v>
      </c>
      <c r="D13" s="81" t="s">
        <v>301</v>
      </c>
      <c r="E13" s="186"/>
      <c r="F13" s="86">
        <v>8</v>
      </c>
      <c r="G13" s="187" t="s">
        <v>302</v>
      </c>
      <c r="H13" s="85" t="s">
        <v>303</v>
      </c>
      <c r="I13" s="188"/>
      <c r="J13" s="86">
        <v>8</v>
      </c>
      <c r="K13" s="96" t="s">
        <v>291</v>
      </c>
      <c r="L13" s="193" t="s">
        <v>275</v>
      </c>
      <c r="M13" s="190"/>
      <c r="N13" s="86">
        <v>8</v>
      </c>
      <c r="O13" s="96" t="s">
        <v>262</v>
      </c>
      <c r="P13" s="81" t="s">
        <v>304</v>
      </c>
      <c r="Q13" s="188"/>
    </row>
    <row r="14" spans="2:20" ht="25.05" customHeight="1" x14ac:dyDescent="0.25">
      <c r="B14" s="86">
        <v>9</v>
      </c>
      <c r="C14" s="191" t="s">
        <v>145</v>
      </c>
      <c r="D14" s="81" t="s">
        <v>301</v>
      </c>
      <c r="E14" s="186"/>
      <c r="F14" s="86">
        <v>9</v>
      </c>
      <c r="G14" s="191" t="s">
        <v>305</v>
      </c>
      <c r="H14" s="85" t="s">
        <v>306</v>
      </c>
      <c r="I14" s="188"/>
      <c r="J14" s="86">
        <v>9</v>
      </c>
      <c r="K14" s="191" t="s">
        <v>295</v>
      </c>
      <c r="L14" s="193" t="s">
        <v>280</v>
      </c>
      <c r="M14" s="190"/>
      <c r="N14" s="86">
        <v>9</v>
      </c>
      <c r="O14" s="96" t="s">
        <v>260</v>
      </c>
      <c r="P14" s="81" t="s">
        <v>304</v>
      </c>
      <c r="Q14" s="188"/>
    </row>
    <row r="15" spans="2:20" ht="25.05" customHeight="1" x14ac:dyDescent="0.25">
      <c r="B15" s="86">
        <v>10</v>
      </c>
      <c r="C15" s="187" t="s">
        <v>307</v>
      </c>
      <c r="D15" s="81" t="s">
        <v>308</v>
      </c>
      <c r="E15" s="186"/>
      <c r="F15" s="86">
        <v>10</v>
      </c>
      <c r="G15" s="191" t="s">
        <v>221</v>
      </c>
      <c r="H15" s="85" t="s">
        <v>309</v>
      </c>
      <c r="I15" s="188"/>
      <c r="J15" s="86">
        <v>10</v>
      </c>
      <c r="K15" s="96" t="s">
        <v>299</v>
      </c>
      <c r="L15" s="99" t="s">
        <v>310</v>
      </c>
      <c r="M15" s="190"/>
      <c r="N15" s="86">
        <v>10</v>
      </c>
      <c r="O15" s="191"/>
      <c r="P15" s="81"/>
      <c r="Q15" s="188"/>
    </row>
    <row r="16" spans="2:20" ht="25.05" customHeight="1" x14ac:dyDescent="0.25">
      <c r="B16" s="88">
        <v>11</v>
      </c>
      <c r="C16" s="191" t="s">
        <v>256</v>
      </c>
      <c r="D16" s="81" t="s">
        <v>311</v>
      </c>
      <c r="E16" s="186"/>
      <c r="F16" s="88">
        <v>11</v>
      </c>
      <c r="G16" s="191" t="s">
        <v>258</v>
      </c>
      <c r="H16" s="85" t="s">
        <v>312</v>
      </c>
      <c r="I16" s="188"/>
      <c r="J16" s="86">
        <v>11</v>
      </c>
      <c r="K16" s="192" t="s">
        <v>260</v>
      </c>
      <c r="L16" s="81" t="s">
        <v>304</v>
      </c>
      <c r="M16" s="190"/>
      <c r="N16" s="88">
        <v>11</v>
      </c>
      <c r="O16" s="96"/>
      <c r="P16" s="81"/>
      <c r="Q16" s="188"/>
    </row>
    <row r="17" spans="2:20" ht="25.05" customHeight="1" thickBot="1" x14ac:dyDescent="0.3">
      <c r="B17" s="87">
        <v>12</v>
      </c>
      <c r="C17" s="196" t="s">
        <v>254</v>
      </c>
      <c r="D17" s="82" t="s">
        <v>311</v>
      </c>
      <c r="E17" s="186"/>
      <c r="F17" s="87">
        <v>12</v>
      </c>
      <c r="G17" s="196" t="s">
        <v>149</v>
      </c>
      <c r="H17" s="92" t="s">
        <v>313</v>
      </c>
      <c r="I17" s="188"/>
      <c r="J17" s="87">
        <v>12</v>
      </c>
      <c r="K17" s="197"/>
      <c r="L17" s="101"/>
      <c r="M17" s="190"/>
      <c r="N17" s="87">
        <v>12</v>
      </c>
      <c r="O17" s="196"/>
      <c r="P17" s="82"/>
      <c r="Q17" s="188"/>
    </row>
    <row r="18" spans="2:20" ht="25.05" customHeight="1" thickBot="1" x14ac:dyDescent="0.3">
      <c r="B18" s="198"/>
      <c r="C18" s="198"/>
      <c r="D18" s="198"/>
      <c r="E18" s="198"/>
      <c r="J18" s="199"/>
      <c r="K18" s="200"/>
      <c r="L18" s="201"/>
      <c r="M18" s="201"/>
      <c r="N18" s="198"/>
      <c r="O18" s="198"/>
      <c r="P18" s="198"/>
      <c r="Q18" s="198"/>
    </row>
    <row r="19" spans="2:20" ht="25.05" customHeight="1" thickBot="1" x14ac:dyDescent="0.45">
      <c r="B19" s="309" t="s">
        <v>29</v>
      </c>
      <c r="C19" s="310"/>
      <c r="D19" s="311"/>
      <c r="E19" s="94"/>
      <c r="F19" s="312" t="s">
        <v>27</v>
      </c>
      <c r="G19" s="312"/>
      <c r="H19" s="312"/>
      <c r="I19" s="180"/>
      <c r="J19" s="312" t="s">
        <v>104</v>
      </c>
      <c r="K19" s="312"/>
      <c r="L19" s="312"/>
      <c r="M19" s="180"/>
      <c r="N19" s="313" t="s">
        <v>121</v>
      </c>
      <c r="O19" s="313"/>
      <c r="P19" s="314"/>
      <c r="Q19" s="180"/>
      <c r="R19" s="310" t="s">
        <v>118</v>
      </c>
      <c r="S19" s="310"/>
      <c r="T19" s="315"/>
    </row>
    <row r="20" spans="2:20" ht="25.05" customHeight="1" thickBot="1" x14ac:dyDescent="0.3">
      <c r="B20" s="83" t="s">
        <v>122</v>
      </c>
      <c r="C20" s="84" t="s">
        <v>99</v>
      </c>
      <c r="D20" s="89" t="s">
        <v>100</v>
      </c>
      <c r="E20" s="94"/>
      <c r="F20" s="90" t="s">
        <v>122</v>
      </c>
      <c r="G20" s="84" t="s">
        <v>99</v>
      </c>
      <c r="H20" s="93" t="s">
        <v>100</v>
      </c>
      <c r="I20" s="182"/>
      <c r="J20" s="90" t="s">
        <v>122</v>
      </c>
      <c r="K20" s="84" t="s">
        <v>99</v>
      </c>
      <c r="L20" s="93" t="s">
        <v>100</v>
      </c>
      <c r="M20" s="182"/>
      <c r="N20" s="90" t="s">
        <v>122</v>
      </c>
      <c r="O20" s="84" t="s">
        <v>99</v>
      </c>
      <c r="P20" s="93" t="s">
        <v>100</v>
      </c>
      <c r="Q20" s="182"/>
      <c r="R20" s="90" t="s">
        <v>122</v>
      </c>
      <c r="S20" s="84" t="s">
        <v>99</v>
      </c>
      <c r="T20" s="89" t="s">
        <v>100</v>
      </c>
    </row>
    <row r="21" spans="2:20" ht="25.05" customHeight="1" x14ac:dyDescent="0.25">
      <c r="B21" s="184">
        <v>1</v>
      </c>
      <c r="C21" s="191" t="s">
        <v>256</v>
      </c>
      <c r="D21" s="98" t="s">
        <v>314</v>
      </c>
      <c r="E21" s="94"/>
      <c r="F21" s="88">
        <v>1</v>
      </c>
      <c r="G21" s="187" t="s">
        <v>214</v>
      </c>
      <c r="H21" s="91" t="s">
        <v>268</v>
      </c>
      <c r="I21" s="186"/>
      <c r="J21" s="184">
        <v>1</v>
      </c>
      <c r="K21" s="97" t="s">
        <v>269</v>
      </c>
      <c r="L21" s="80" t="s">
        <v>315</v>
      </c>
      <c r="M21" s="186"/>
      <c r="N21" s="88">
        <v>1</v>
      </c>
      <c r="O21" s="202" t="s">
        <v>316</v>
      </c>
      <c r="P21" s="91" t="s">
        <v>317</v>
      </c>
      <c r="Q21" s="188"/>
      <c r="R21" s="184">
        <v>1</v>
      </c>
      <c r="S21" s="185" t="s">
        <v>147</v>
      </c>
      <c r="T21" s="98" t="s">
        <v>318</v>
      </c>
    </row>
    <row r="22" spans="2:20" ht="25.05" customHeight="1" x14ac:dyDescent="0.25">
      <c r="B22" s="86">
        <v>2</v>
      </c>
      <c r="C22" s="191" t="s">
        <v>151</v>
      </c>
      <c r="D22" s="99" t="s">
        <v>311</v>
      </c>
      <c r="E22" s="94"/>
      <c r="F22" s="86">
        <v>2</v>
      </c>
      <c r="G22" s="191" t="s">
        <v>147</v>
      </c>
      <c r="H22" s="85" t="s">
        <v>319</v>
      </c>
      <c r="I22" s="186"/>
      <c r="J22" s="86">
        <v>2</v>
      </c>
      <c r="K22" s="191" t="s">
        <v>279</v>
      </c>
      <c r="L22" s="81" t="s">
        <v>309</v>
      </c>
      <c r="M22" s="186"/>
      <c r="N22" s="86">
        <v>2</v>
      </c>
      <c r="O22" s="202" t="s">
        <v>320</v>
      </c>
      <c r="P22" s="85" t="s">
        <v>315</v>
      </c>
      <c r="Q22" s="188"/>
      <c r="R22" s="86">
        <v>2</v>
      </c>
      <c r="S22" s="191" t="s">
        <v>115</v>
      </c>
      <c r="T22" s="99" t="s">
        <v>321</v>
      </c>
    </row>
    <row r="23" spans="2:20" ht="25.05" customHeight="1" x14ac:dyDescent="0.25">
      <c r="B23" s="86">
        <v>3</v>
      </c>
      <c r="C23" s="191" t="s">
        <v>147</v>
      </c>
      <c r="D23" s="99" t="s">
        <v>322</v>
      </c>
      <c r="E23" s="94"/>
      <c r="F23" s="86">
        <v>3</v>
      </c>
      <c r="G23" s="191" t="s">
        <v>215</v>
      </c>
      <c r="H23" s="85" t="s">
        <v>283</v>
      </c>
      <c r="I23" s="186"/>
      <c r="J23" s="86">
        <v>3</v>
      </c>
      <c r="K23" s="191" t="s">
        <v>102</v>
      </c>
      <c r="L23" s="81" t="s">
        <v>323</v>
      </c>
      <c r="M23" s="186"/>
      <c r="N23" s="86">
        <v>3</v>
      </c>
      <c r="O23" s="191" t="s">
        <v>215</v>
      </c>
      <c r="P23" s="85" t="s">
        <v>324</v>
      </c>
      <c r="Q23" s="188"/>
      <c r="R23" s="86">
        <v>3</v>
      </c>
      <c r="S23" s="191" t="s">
        <v>114</v>
      </c>
      <c r="T23" s="99" t="s">
        <v>314</v>
      </c>
    </row>
    <row r="24" spans="2:20" ht="25.05" customHeight="1" x14ac:dyDescent="0.25">
      <c r="B24" s="95">
        <v>4</v>
      </c>
      <c r="C24" s="191" t="s">
        <v>139</v>
      </c>
      <c r="D24" s="99" t="s">
        <v>325</v>
      </c>
      <c r="E24" s="94"/>
      <c r="F24" s="95">
        <v>4</v>
      </c>
      <c r="G24" s="191" t="s">
        <v>139</v>
      </c>
      <c r="H24" s="85" t="s">
        <v>326</v>
      </c>
      <c r="I24" s="186"/>
      <c r="J24" s="95">
        <v>4</v>
      </c>
      <c r="K24" s="191" t="s">
        <v>327</v>
      </c>
      <c r="L24" s="81" t="s">
        <v>328</v>
      </c>
      <c r="M24" s="186"/>
      <c r="N24" s="95">
        <v>4</v>
      </c>
      <c r="O24" s="191" t="s">
        <v>216</v>
      </c>
      <c r="P24" s="85" t="s">
        <v>323</v>
      </c>
      <c r="Q24" s="188"/>
      <c r="R24" s="95">
        <v>4</v>
      </c>
      <c r="S24" s="203" t="s">
        <v>101</v>
      </c>
      <c r="T24" s="204" t="s">
        <v>311</v>
      </c>
    </row>
    <row r="25" spans="2:20" ht="25.05" customHeight="1" x14ac:dyDescent="0.25">
      <c r="B25" s="86">
        <v>5</v>
      </c>
      <c r="C25" s="191" t="s">
        <v>149</v>
      </c>
      <c r="D25" s="99" t="s">
        <v>325</v>
      </c>
      <c r="E25" s="94"/>
      <c r="F25" s="86">
        <v>5</v>
      </c>
      <c r="G25" s="191" t="s">
        <v>216</v>
      </c>
      <c r="H25" s="85" t="s">
        <v>329</v>
      </c>
      <c r="I25" s="186"/>
      <c r="J25" s="86">
        <v>5</v>
      </c>
      <c r="K25" s="191" t="s">
        <v>291</v>
      </c>
      <c r="L25" s="81" t="s">
        <v>330</v>
      </c>
      <c r="M25" s="186"/>
      <c r="N25" s="86">
        <v>5</v>
      </c>
      <c r="O25" s="191" t="s">
        <v>216</v>
      </c>
      <c r="P25" s="85"/>
      <c r="Q25" s="188"/>
      <c r="R25" s="205">
        <v>5</v>
      </c>
      <c r="S25" s="206" t="s">
        <v>259</v>
      </c>
      <c r="T25" s="207" t="s">
        <v>331</v>
      </c>
    </row>
    <row r="26" spans="2:20" ht="25.05" customHeight="1" thickBot="1" x14ac:dyDescent="0.3">
      <c r="B26" s="87">
        <v>6</v>
      </c>
      <c r="C26" s="196" t="s">
        <v>216</v>
      </c>
      <c r="D26" s="101" t="s">
        <v>332</v>
      </c>
      <c r="E26" s="94"/>
      <c r="F26" s="87">
        <v>6</v>
      </c>
      <c r="G26" s="196" t="s">
        <v>302</v>
      </c>
      <c r="H26" s="92" t="s">
        <v>323</v>
      </c>
      <c r="I26" s="186"/>
      <c r="J26" s="87">
        <v>6</v>
      </c>
      <c r="K26" s="100" t="s">
        <v>299</v>
      </c>
      <c r="L26" s="82" t="s">
        <v>333</v>
      </c>
      <c r="M26" s="186"/>
      <c r="N26" s="87">
        <v>6</v>
      </c>
      <c r="O26" s="208"/>
      <c r="P26" s="92"/>
      <c r="Q26" s="188"/>
      <c r="R26" s="209">
        <v>6</v>
      </c>
      <c r="S26" s="191" t="s">
        <v>149</v>
      </c>
      <c r="T26" s="99" t="s">
        <v>334</v>
      </c>
    </row>
    <row r="27" spans="2:20" ht="19.95" customHeight="1" x14ac:dyDescent="0.25">
      <c r="F27" s="199"/>
      <c r="G27" s="210"/>
      <c r="H27" s="211"/>
      <c r="I27" s="211"/>
      <c r="J27" s="199"/>
      <c r="K27" s="212"/>
      <c r="L27" s="211"/>
      <c r="M27" s="211"/>
      <c r="N27" s="198"/>
      <c r="O27" s="198"/>
      <c r="P27" s="211"/>
      <c r="Q27" s="211"/>
      <c r="R27" s="213">
        <v>7</v>
      </c>
      <c r="S27" s="191" t="s">
        <v>216</v>
      </c>
      <c r="T27" s="99" t="s">
        <v>334</v>
      </c>
    </row>
    <row r="28" spans="2:20" ht="19.95" customHeight="1" thickBot="1" x14ac:dyDescent="0.3">
      <c r="F28" s="199"/>
      <c r="G28" s="210"/>
      <c r="Q28" s="211"/>
      <c r="R28" s="214">
        <v>8</v>
      </c>
      <c r="S28" s="215" t="s">
        <v>258</v>
      </c>
      <c r="T28" s="216" t="s">
        <v>335</v>
      </c>
    </row>
    <row r="29" spans="2:20" ht="19.95" customHeight="1" x14ac:dyDescent="0.25">
      <c r="Q29" s="211"/>
    </row>
    <row r="30" spans="2:20" ht="19.95" customHeight="1" x14ac:dyDescent="0.25">
      <c r="Q30" s="211"/>
    </row>
    <row r="31" spans="2:20" ht="19.95" customHeight="1" x14ac:dyDescent="0.25">
      <c r="Q31" s="211"/>
    </row>
    <row r="32" spans="2:20" ht="19.95" customHeight="1" x14ac:dyDescent="0.25">
      <c r="Q32" s="211"/>
    </row>
    <row r="33" spans="2:17" ht="19.95" customHeight="1" x14ac:dyDescent="0.3">
      <c r="B33" s="217"/>
      <c r="C33" s="218"/>
      <c r="D33" s="219"/>
      <c r="E33" s="219"/>
      <c r="Q33" s="220"/>
    </row>
    <row r="36" spans="2:17" x14ac:dyDescent="0.25">
      <c r="C36"/>
      <c r="D36" s="221"/>
      <c r="E36" s="221"/>
    </row>
  </sheetData>
  <mergeCells count="10">
    <mergeCell ref="B4:D4"/>
    <mergeCell ref="F4:H4"/>
    <mergeCell ref="J4:L4"/>
    <mergeCell ref="N4:P4"/>
    <mergeCell ref="R4:T4"/>
    <mergeCell ref="B19:D19"/>
    <mergeCell ref="F19:H19"/>
    <mergeCell ref="J19:L19"/>
    <mergeCell ref="N19:P19"/>
    <mergeCell ref="R19:T19"/>
  </mergeCells>
  <printOptions horizontalCentered="1" verticalCentered="1"/>
  <pageMargins left="0" right="0" top="0" bottom="0" header="0" footer="0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7F01-CC56-4D5F-9FA4-8F8823FA307D}">
  <dimension ref="A1:L38"/>
  <sheetViews>
    <sheetView tabSelected="1" view="pageBreakPreview" zoomScale="70" zoomScaleNormal="100" zoomScaleSheetLayoutView="70" workbookViewId="0">
      <selection activeCell="Q20" sqref="Q20"/>
    </sheetView>
  </sheetViews>
  <sheetFormatPr baseColWidth="10" defaultColWidth="11" defaultRowHeight="13.2" x14ac:dyDescent="0.25"/>
  <cols>
    <col min="1" max="12" width="11" style="30"/>
    <col min="13" max="13" width="4" style="30" customWidth="1"/>
    <col min="14" max="16384" width="11" style="30"/>
  </cols>
  <sheetData>
    <row r="1" spans="1:12" ht="28.2" thickBot="1" x14ac:dyDescent="0.5">
      <c r="A1" s="351" t="s">
        <v>375</v>
      </c>
      <c r="B1" s="352"/>
      <c r="C1" s="353"/>
      <c r="D1" s="351" t="s">
        <v>375</v>
      </c>
      <c r="E1" s="352"/>
      <c r="F1" s="353"/>
      <c r="G1" s="351" t="s">
        <v>375</v>
      </c>
      <c r="H1" s="352"/>
      <c r="I1" s="353"/>
      <c r="J1" s="351" t="s">
        <v>375</v>
      </c>
      <c r="K1" s="352"/>
      <c r="L1" s="353"/>
    </row>
    <row r="2" spans="1:12" ht="25.2" thickBot="1" x14ac:dyDescent="0.45">
      <c r="A2" s="354" t="s">
        <v>14</v>
      </c>
      <c r="B2" s="355"/>
      <c r="C2" s="355"/>
      <c r="D2" s="378" t="s">
        <v>119</v>
      </c>
      <c r="E2" s="379"/>
      <c r="F2" s="380"/>
      <c r="G2" s="358" t="s">
        <v>104</v>
      </c>
      <c r="H2" s="359"/>
      <c r="I2" s="377"/>
      <c r="J2" s="360" t="s">
        <v>120</v>
      </c>
      <c r="K2" s="361"/>
      <c r="L2" s="382"/>
    </row>
    <row r="3" spans="1:12" x14ac:dyDescent="0.25">
      <c r="A3" s="31" t="s">
        <v>122</v>
      </c>
      <c r="B3" s="32" t="s">
        <v>99</v>
      </c>
      <c r="C3" s="33" t="s">
        <v>100</v>
      </c>
      <c r="D3" s="31" t="s">
        <v>122</v>
      </c>
      <c r="E3" s="32" t="s">
        <v>99</v>
      </c>
      <c r="F3" s="33" t="s">
        <v>100</v>
      </c>
      <c r="G3" s="46" t="s">
        <v>122</v>
      </c>
      <c r="H3" s="47" t="s">
        <v>99</v>
      </c>
      <c r="I3" s="48" t="s">
        <v>100</v>
      </c>
      <c r="J3" s="46" t="s">
        <v>122</v>
      </c>
      <c r="K3" s="47" t="s">
        <v>99</v>
      </c>
      <c r="L3" s="48" t="s">
        <v>100</v>
      </c>
    </row>
    <row r="4" spans="1:12" ht="16.2" x14ac:dyDescent="0.3">
      <c r="A4" s="34">
        <v>1</v>
      </c>
      <c r="B4" s="25" t="s">
        <v>214</v>
      </c>
      <c r="C4" s="72">
        <v>2035</v>
      </c>
      <c r="D4" s="34">
        <v>1</v>
      </c>
      <c r="E4" s="25" t="s">
        <v>139</v>
      </c>
      <c r="F4" s="72">
        <v>1550</v>
      </c>
      <c r="G4" s="34">
        <v>1</v>
      </c>
      <c r="H4" s="25" t="s">
        <v>155</v>
      </c>
      <c r="I4" s="72">
        <v>2347</v>
      </c>
      <c r="J4" s="34">
        <v>1</v>
      </c>
      <c r="K4" s="25" t="s">
        <v>255</v>
      </c>
      <c r="L4" s="72">
        <v>2247</v>
      </c>
    </row>
    <row r="5" spans="1:12" ht="16.2" x14ac:dyDescent="0.3">
      <c r="A5" s="34">
        <v>2</v>
      </c>
      <c r="B5" s="25" t="s">
        <v>259</v>
      </c>
      <c r="C5" s="72">
        <v>2069</v>
      </c>
      <c r="D5" s="34">
        <v>2</v>
      </c>
      <c r="E5" s="25" t="s">
        <v>250</v>
      </c>
      <c r="F5" s="72">
        <v>1553</v>
      </c>
      <c r="G5" s="34">
        <v>2</v>
      </c>
      <c r="H5" s="25" t="s">
        <v>102</v>
      </c>
      <c r="I5" s="72">
        <v>2435</v>
      </c>
      <c r="J5" s="34">
        <v>2</v>
      </c>
      <c r="K5" s="25" t="s">
        <v>151</v>
      </c>
      <c r="L5" s="72">
        <v>2293</v>
      </c>
    </row>
    <row r="6" spans="1:12" ht="16.2" x14ac:dyDescent="0.3">
      <c r="A6" s="34">
        <v>3</v>
      </c>
      <c r="B6" s="29" t="s">
        <v>114</v>
      </c>
      <c r="C6" s="72">
        <v>2078</v>
      </c>
      <c r="D6" s="34">
        <v>3</v>
      </c>
      <c r="E6" s="25" t="s">
        <v>151</v>
      </c>
      <c r="F6" s="72">
        <v>2023</v>
      </c>
      <c r="G6" s="34">
        <v>3</v>
      </c>
      <c r="H6" s="25" t="s">
        <v>159</v>
      </c>
      <c r="I6" s="72">
        <v>2487</v>
      </c>
      <c r="J6" s="34">
        <v>3</v>
      </c>
      <c r="K6" s="25" t="s">
        <v>147</v>
      </c>
      <c r="L6" s="72">
        <v>2378</v>
      </c>
    </row>
    <row r="7" spans="1:12" ht="16.2" x14ac:dyDescent="0.3">
      <c r="A7" s="34">
        <v>4</v>
      </c>
      <c r="B7" s="25" t="s">
        <v>147</v>
      </c>
      <c r="C7" s="72">
        <v>2086</v>
      </c>
      <c r="D7" s="34">
        <v>4</v>
      </c>
      <c r="E7" s="25" t="s">
        <v>252</v>
      </c>
      <c r="F7" s="72">
        <v>2057</v>
      </c>
      <c r="G7" s="34">
        <v>4</v>
      </c>
      <c r="H7" s="25" t="s">
        <v>158</v>
      </c>
      <c r="I7" s="72">
        <v>2534</v>
      </c>
      <c r="J7" s="34">
        <v>4</v>
      </c>
      <c r="K7" s="25" t="s">
        <v>221</v>
      </c>
      <c r="L7" s="72">
        <v>2403</v>
      </c>
    </row>
    <row r="8" spans="1:12" ht="16.2" x14ac:dyDescent="0.3">
      <c r="A8" s="34">
        <v>5</v>
      </c>
      <c r="B8" s="51" t="s">
        <v>149</v>
      </c>
      <c r="C8" s="72">
        <v>2188</v>
      </c>
      <c r="D8" s="34">
        <v>5</v>
      </c>
      <c r="E8" s="25" t="s">
        <v>251</v>
      </c>
      <c r="F8" s="72">
        <v>2096</v>
      </c>
      <c r="G8" s="34">
        <v>5</v>
      </c>
      <c r="H8" s="29" t="s">
        <v>156</v>
      </c>
      <c r="I8" s="72">
        <v>2564</v>
      </c>
      <c r="J8" s="34">
        <v>5</v>
      </c>
      <c r="K8" s="25" t="s">
        <v>372</v>
      </c>
      <c r="L8" s="72">
        <v>2419</v>
      </c>
    </row>
    <row r="9" spans="1:12" ht="16.8" thickBot="1" x14ac:dyDescent="0.35">
      <c r="A9" s="34">
        <v>6</v>
      </c>
      <c r="B9" s="25" t="s">
        <v>216</v>
      </c>
      <c r="C9" s="72">
        <v>2230</v>
      </c>
      <c r="D9" s="34">
        <v>6</v>
      </c>
      <c r="E9" s="25" t="s">
        <v>145</v>
      </c>
      <c r="F9" s="72">
        <v>2133</v>
      </c>
      <c r="G9" s="37">
        <v>6</v>
      </c>
      <c r="H9" s="420" t="s">
        <v>263</v>
      </c>
      <c r="I9" s="74">
        <v>3219</v>
      </c>
      <c r="J9" s="34">
        <v>6</v>
      </c>
      <c r="K9" s="25" t="s">
        <v>216</v>
      </c>
      <c r="L9" s="72">
        <v>2541</v>
      </c>
    </row>
    <row r="10" spans="1:12" ht="16.2" x14ac:dyDescent="0.3">
      <c r="A10" s="34">
        <v>7</v>
      </c>
      <c r="B10" s="25" t="s">
        <v>101</v>
      </c>
      <c r="C10" s="72">
        <v>2268</v>
      </c>
      <c r="D10" s="34">
        <v>7</v>
      </c>
      <c r="E10" s="25" t="s">
        <v>141</v>
      </c>
      <c r="F10" s="25">
        <v>2110</v>
      </c>
      <c r="G10" s="164"/>
      <c r="H10" s="156"/>
      <c r="I10" s="157"/>
      <c r="J10" s="34">
        <v>7</v>
      </c>
      <c r="K10" s="25" t="s">
        <v>149</v>
      </c>
      <c r="L10" s="72">
        <v>2515</v>
      </c>
    </row>
    <row r="11" spans="1:12" ht="16.2" x14ac:dyDescent="0.3">
      <c r="A11" s="34">
        <v>8</v>
      </c>
      <c r="B11" s="29"/>
      <c r="C11" s="72"/>
      <c r="D11" s="34">
        <v>8</v>
      </c>
      <c r="E11" s="25" t="s">
        <v>147</v>
      </c>
      <c r="F11" s="72">
        <v>2120</v>
      </c>
      <c r="G11" s="165"/>
      <c r="I11" s="160"/>
      <c r="J11" s="34">
        <v>8</v>
      </c>
      <c r="K11" s="25" t="s">
        <v>139</v>
      </c>
      <c r="L11" s="72">
        <v>2568</v>
      </c>
    </row>
    <row r="12" spans="1:12" ht="16.2" x14ac:dyDescent="0.3">
      <c r="A12" s="34">
        <v>9</v>
      </c>
      <c r="B12" s="25"/>
      <c r="C12" s="72"/>
      <c r="D12" s="34">
        <v>9</v>
      </c>
      <c r="E12" s="29" t="s">
        <v>372</v>
      </c>
      <c r="F12" s="72">
        <v>2167</v>
      </c>
      <c r="G12" s="165"/>
      <c r="I12" s="160"/>
      <c r="J12" s="34">
        <v>9</v>
      </c>
      <c r="K12" s="25" t="s">
        <v>257</v>
      </c>
      <c r="L12" s="72">
        <v>2553</v>
      </c>
    </row>
    <row r="13" spans="1:12" ht="16.2" x14ac:dyDescent="0.3">
      <c r="A13" s="34">
        <v>10</v>
      </c>
      <c r="B13" s="29"/>
      <c r="C13" s="72"/>
      <c r="D13" s="34">
        <v>10</v>
      </c>
      <c r="E13" s="35" t="s">
        <v>254</v>
      </c>
      <c r="F13" s="72">
        <v>2283</v>
      </c>
      <c r="G13" s="165"/>
      <c r="I13" s="160"/>
      <c r="J13" s="34">
        <v>10</v>
      </c>
      <c r="K13" s="25" t="s">
        <v>376</v>
      </c>
      <c r="L13" s="72" t="s">
        <v>376</v>
      </c>
    </row>
    <row r="14" spans="1:12" ht="16.2" x14ac:dyDescent="0.3">
      <c r="A14" s="34">
        <v>11</v>
      </c>
      <c r="B14" s="53"/>
      <c r="C14" s="72"/>
      <c r="D14" s="34">
        <v>11</v>
      </c>
      <c r="E14" s="25" t="s">
        <v>253</v>
      </c>
      <c r="F14" s="72">
        <v>2162</v>
      </c>
      <c r="G14" s="165"/>
      <c r="I14" s="160"/>
      <c r="J14" s="34">
        <v>11</v>
      </c>
      <c r="K14" s="25" t="s">
        <v>376</v>
      </c>
      <c r="L14" s="72" t="s">
        <v>376</v>
      </c>
    </row>
    <row r="15" spans="1:12" ht="16.8" thickBot="1" x14ac:dyDescent="0.35">
      <c r="A15" s="37">
        <v>12</v>
      </c>
      <c r="B15" s="73"/>
      <c r="C15" s="74"/>
      <c r="D15" s="37">
        <v>12</v>
      </c>
      <c r="E15" s="38" t="s">
        <v>216</v>
      </c>
      <c r="F15" s="74">
        <v>2262</v>
      </c>
      <c r="G15" s="165"/>
      <c r="I15" s="160"/>
      <c r="J15" s="37">
        <v>12</v>
      </c>
      <c r="K15" s="73" t="s">
        <v>376</v>
      </c>
      <c r="L15" s="72" t="s">
        <v>376</v>
      </c>
    </row>
    <row r="16" spans="1:12" ht="25.2" thickBot="1" x14ac:dyDescent="0.45">
      <c r="A16" s="354" t="s">
        <v>117</v>
      </c>
      <c r="B16" s="355"/>
      <c r="C16" s="355"/>
      <c r="D16" s="368" t="s">
        <v>29</v>
      </c>
      <c r="E16" s="369"/>
      <c r="F16" s="370"/>
      <c r="G16" s="371" t="s">
        <v>27</v>
      </c>
      <c r="H16" s="372"/>
      <c r="I16" s="373"/>
      <c r="J16" s="374" t="s">
        <v>121</v>
      </c>
      <c r="K16" s="375"/>
      <c r="L16" s="376"/>
    </row>
    <row r="17" spans="1:12" x14ac:dyDescent="0.25">
      <c r="A17" s="44" t="s">
        <v>122</v>
      </c>
      <c r="B17" s="146" t="s">
        <v>99</v>
      </c>
      <c r="C17" s="148" t="s">
        <v>100</v>
      </c>
      <c r="D17" s="44" t="s">
        <v>122</v>
      </c>
      <c r="E17" s="32" t="s">
        <v>99</v>
      </c>
      <c r="F17" s="33" t="s">
        <v>100</v>
      </c>
      <c r="G17" s="44" t="s">
        <v>122</v>
      </c>
      <c r="H17" s="146" t="s">
        <v>99</v>
      </c>
      <c r="I17" s="148" t="s">
        <v>100</v>
      </c>
      <c r="J17" s="44" t="s">
        <v>122</v>
      </c>
      <c r="K17" s="146" t="s">
        <v>99</v>
      </c>
      <c r="L17" s="148" t="s">
        <v>100</v>
      </c>
    </row>
    <row r="18" spans="1:12" ht="16.2" x14ac:dyDescent="0.3">
      <c r="A18" s="34">
        <v>1</v>
      </c>
      <c r="B18" s="25" t="s">
        <v>155</v>
      </c>
      <c r="C18" s="72">
        <v>2076</v>
      </c>
      <c r="D18" s="34">
        <v>1</v>
      </c>
      <c r="E18" s="25" t="s">
        <v>151</v>
      </c>
      <c r="F18" s="72">
        <v>2042</v>
      </c>
      <c r="G18" s="34">
        <v>1</v>
      </c>
      <c r="H18" s="25" t="s">
        <v>214</v>
      </c>
      <c r="I18" s="72">
        <v>2257</v>
      </c>
      <c r="J18" s="34">
        <v>1</v>
      </c>
      <c r="K18" s="25" t="s">
        <v>215</v>
      </c>
      <c r="L18" s="72">
        <v>2141</v>
      </c>
    </row>
    <row r="19" spans="1:12" ht="16.2" x14ac:dyDescent="0.3">
      <c r="A19" s="34">
        <v>2</v>
      </c>
      <c r="B19" s="25" t="s">
        <v>264</v>
      </c>
      <c r="C19" s="72">
        <v>2121</v>
      </c>
      <c r="D19" s="34">
        <v>2</v>
      </c>
      <c r="E19" s="25" t="s">
        <v>147</v>
      </c>
      <c r="F19" s="72">
        <v>2094</v>
      </c>
      <c r="G19" s="34">
        <v>2</v>
      </c>
      <c r="H19" s="25" t="s">
        <v>147</v>
      </c>
      <c r="I19" s="72">
        <v>2408</v>
      </c>
      <c r="J19" s="34">
        <v>2</v>
      </c>
      <c r="K19" s="25" t="s">
        <v>139</v>
      </c>
      <c r="L19" s="72">
        <v>2328</v>
      </c>
    </row>
    <row r="20" spans="1:12" ht="16.2" x14ac:dyDescent="0.3">
      <c r="A20" s="34">
        <v>3</v>
      </c>
      <c r="B20" s="25" t="s">
        <v>165</v>
      </c>
      <c r="C20" s="72">
        <v>2145</v>
      </c>
      <c r="D20" s="34">
        <v>3</v>
      </c>
      <c r="E20" s="25" t="s">
        <v>139</v>
      </c>
      <c r="F20" s="72">
        <v>2102</v>
      </c>
      <c r="G20" s="34">
        <v>3</v>
      </c>
      <c r="H20" s="25" t="s">
        <v>139</v>
      </c>
      <c r="I20" s="72">
        <v>2427</v>
      </c>
      <c r="J20" s="34">
        <v>3</v>
      </c>
      <c r="K20" s="25" t="s">
        <v>216</v>
      </c>
      <c r="L20" s="72">
        <v>3215</v>
      </c>
    </row>
    <row r="21" spans="1:12" ht="16.2" x14ac:dyDescent="0.3">
      <c r="A21" s="34">
        <v>4</v>
      </c>
      <c r="B21" s="25" t="s">
        <v>161</v>
      </c>
      <c r="C21" s="72">
        <v>2168</v>
      </c>
      <c r="D21" s="34">
        <v>4</v>
      </c>
      <c r="E21" s="416" t="s">
        <v>216</v>
      </c>
      <c r="F21" s="72">
        <v>2141</v>
      </c>
      <c r="G21" s="34">
        <v>4</v>
      </c>
      <c r="H21" s="416" t="s">
        <v>216</v>
      </c>
      <c r="I21" s="72">
        <v>3076</v>
      </c>
      <c r="J21" s="34" t="s">
        <v>207</v>
      </c>
      <c r="K21" s="25" t="s">
        <v>376</v>
      </c>
      <c r="L21" s="72" t="s">
        <v>376</v>
      </c>
    </row>
    <row r="22" spans="1:12" ht="16.2" x14ac:dyDescent="0.3">
      <c r="A22" s="34">
        <v>5</v>
      </c>
      <c r="B22" s="35" t="s">
        <v>262</v>
      </c>
      <c r="C22" s="72">
        <v>2232</v>
      </c>
      <c r="D22" s="34">
        <v>5</v>
      </c>
      <c r="E22" s="25" t="s">
        <v>149</v>
      </c>
      <c r="F22" s="72">
        <v>2179</v>
      </c>
      <c r="G22" s="34">
        <v>5</v>
      </c>
      <c r="H22" s="423" t="s">
        <v>377</v>
      </c>
      <c r="I22" s="424">
        <v>2417</v>
      </c>
      <c r="J22" s="34" t="s">
        <v>207</v>
      </c>
      <c r="K22" s="25" t="s">
        <v>376</v>
      </c>
      <c r="L22" s="72" t="s">
        <v>376</v>
      </c>
    </row>
    <row r="23" spans="1:12" ht="16.8" thickBot="1" x14ac:dyDescent="0.35">
      <c r="A23" s="37" t="s">
        <v>207</v>
      </c>
      <c r="B23" s="38" t="s">
        <v>376</v>
      </c>
      <c r="C23" s="74" t="s">
        <v>376</v>
      </c>
      <c r="D23" s="37" t="s">
        <v>207</v>
      </c>
      <c r="E23" s="73" t="s">
        <v>376</v>
      </c>
      <c r="F23" s="74" t="s">
        <v>376</v>
      </c>
      <c r="G23" s="417"/>
      <c r="H23" s="421"/>
      <c r="I23" s="422"/>
      <c r="J23" s="37" t="s">
        <v>207</v>
      </c>
      <c r="K23" s="73" t="s">
        <v>376</v>
      </c>
      <c r="L23" s="74" t="s">
        <v>376</v>
      </c>
    </row>
    <row r="24" spans="1:12" ht="30" customHeight="1" thickBot="1" x14ac:dyDescent="0.5">
      <c r="A24" s="351" t="s">
        <v>375</v>
      </c>
      <c r="B24" s="352"/>
      <c r="C24" s="353"/>
      <c r="D24" s="42"/>
      <c r="E24" s="43"/>
      <c r="F24" s="41"/>
      <c r="G24" s="351" t="s">
        <v>375</v>
      </c>
      <c r="H24" s="352"/>
      <c r="I24" s="353"/>
    </row>
    <row r="25" spans="1:12" ht="24.6" x14ac:dyDescent="0.4">
      <c r="A25" s="356" t="s">
        <v>123</v>
      </c>
      <c r="B25" s="357"/>
      <c r="C25" s="363"/>
      <c r="D25" s="42"/>
      <c r="E25" s="40"/>
      <c r="F25" s="45"/>
      <c r="G25" s="358" t="s">
        <v>124</v>
      </c>
      <c r="H25" s="359"/>
      <c r="I25" s="377"/>
    </row>
    <row r="26" spans="1:12" x14ac:dyDescent="0.25">
      <c r="A26" s="46" t="s">
        <v>122</v>
      </c>
      <c r="B26" s="47" t="s">
        <v>99</v>
      </c>
      <c r="C26" s="48" t="s">
        <v>100</v>
      </c>
      <c r="G26" s="46" t="s">
        <v>122</v>
      </c>
      <c r="H26" s="47" t="s">
        <v>99</v>
      </c>
      <c r="I26" s="48" t="s">
        <v>100</v>
      </c>
    </row>
    <row r="27" spans="1:12" ht="16.2" x14ac:dyDescent="0.3">
      <c r="A27" s="34">
        <v>1</v>
      </c>
      <c r="B27" s="25" t="s">
        <v>155</v>
      </c>
      <c r="C27" s="72">
        <v>594</v>
      </c>
      <c r="G27" s="34">
        <v>1</v>
      </c>
      <c r="H27" s="25" t="s">
        <v>260</v>
      </c>
      <c r="I27" s="72">
        <v>1135</v>
      </c>
    </row>
    <row r="28" spans="1:12" ht="16.2" x14ac:dyDescent="0.3">
      <c r="A28" s="34">
        <v>2</v>
      </c>
      <c r="B28" s="25" t="s">
        <v>156</v>
      </c>
      <c r="C28" s="72">
        <v>1010</v>
      </c>
      <c r="G28" s="34">
        <v>2</v>
      </c>
      <c r="H28" s="25" t="s">
        <v>155</v>
      </c>
      <c r="I28" s="72">
        <v>1143</v>
      </c>
    </row>
    <row r="29" spans="1:12" ht="16.2" x14ac:dyDescent="0.3">
      <c r="A29" s="34">
        <v>3</v>
      </c>
      <c r="B29" s="50" t="s">
        <v>154</v>
      </c>
      <c r="C29" s="72">
        <v>1022</v>
      </c>
      <c r="G29" s="34">
        <v>3</v>
      </c>
      <c r="H29" s="25" t="s">
        <v>102</v>
      </c>
      <c r="I29" s="72">
        <v>1150</v>
      </c>
    </row>
    <row r="30" spans="1:12" ht="16.2" x14ac:dyDescent="0.3">
      <c r="A30" s="34">
        <v>4</v>
      </c>
      <c r="B30" s="25" t="s">
        <v>159</v>
      </c>
      <c r="C30" s="72">
        <v>1044</v>
      </c>
      <c r="G30" s="34">
        <v>4</v>
      </c>
      <c r="H30" s="29" t="s">
        <v>261</v>
      </c>
      <c r="I30" s="72">
        <v>1192</v>
      </c>
    </row>
    <row r="31" spans="1:12" ht="16.2" x14ac:dyDescent="0.3">
      <c r="A31" s="34">
        <v>5</v>
      </c>
      <c r="B31" s="25" t="s">
        <v>161</v>
      </c>
      <c r="C31" s="72">
        <v>1079</v>
      </c>
      <c r="G31" s="34">
        <v>5</v>
      </c>
      <c r="H31" s="25" t="s">
        <v>159</v>
      </c>
      <c r="I31" s="72">
        <v>1202</v>
      </c>
    </row>
    <row r="32" spans="1:12" ht="16.2" x14ac:dyDescent="0.3">
      <c r="A32" s="34">
        <v>6</v>
      </c>
      <c r="B32" s="25" t="s">
        <v>262</v>
      </c>
      <c r="C32" s="72">
        <v>1120</v>
      </c>
      <c r="G32" s="34">
        <v>6</v>
      </c>
      <c r="H32" s="25" t="s">
        <v>158</v>
      </c>
      <c r="I32" s="72">
        <v>1209</v>
      </c>
    </row>
    <row r="33" spans="1:9" ht="16.2" x14ac:dyDescent="0.3">
      <c r="A33" s="34">
        <v>7</v>
      </c>
      <c r="B33" s="25" t="s">
        <v>260</v>
      </c>
      <c r="C33" s="72">
        <v>1070</v>
      </c>
      <c r="G33" s="34">
        <v>7</v>
      </c>
      <c r="H33" s="29" t="s">
        <v>164</v>
      </c>
      <c r="I33" s="308">
        <v>1150</v>
      </c>
    </row>
    <row r="34" spans="1:9" ht="16.2" x14ac:dyDescent="0.3">
      <c r="A34" s="34">
        <v>8</v>
      </c>
      <c r="B34" s="29" t="s">
        <v>158</v>
      </c>
      <c r="C34" s="72">
        <v>1075</v>
      </c>
      <c r="G34" s="34">
        <v>8</v>
      </c>
      <c r="H34" s="25" t="s">
        <v>154</v>
      </c>
      <c r="I34" s="72">
        <v>1210</v>
      </c>
    </row>
    <row r="35" spans="1:9" ht="16.2" x14ac:dyDescent="0.3">
      <c r="A35" s="34">
        <v>9</v>
      </c>
      <c r="B35" s="25" t="s">
        <v>164</v>
      </c>
      <c r="C35" s="72">
        <v>1116</v>
      </c>
      <c r="G35" s="34">
        <v>9</v>
      </c>
      <c r="H35" s="25" t="s">
        <v>262</v>
      </c>
      <c r="I35" s="72">
        <v>1233</v>
      </c>
    </row>
    <row r="36" spans="1:9" ht="16.2" x14ac:dyDescent="0.3">
      <c r="A36" s="34">
        <v>10</v>
      </c>
      <c r="B36" s="25" t="s">
        <v>157</v>
      </c>
      <c r="C36" s="72">
        <v>1127</v>
      </c>
      <c r="G36" s="34">
        <v>10</v>
      </c>
      <c r="H36" s="25" t="s">
        <v>157</v>
      </c>
      <c r="I36" s="72">
        <v>1239</v>
      </c>
    </row>
    <row r="37" spans="1:9" ht="16.2" x14ac:dyDescent="0.3">
      <c r="A37" s="34">
        <v>11</v>
      </c>
      <c r="B37" s="25" t="s">
        <v>376</v>
      </c>
      <c r="C37" s="72" t="s">
        <v>376</v>
      </c>
      <c r="G37" s="34">
        <v>11</v>
      </c>
      <c r="H37" s="25" t="s">
        <v>376</v>
      </c>
      <c r="I37" s="72" t="s">
        <v>376</v>
      </c>
    </row>
    <row r="38" spans="1:9" ht="16.8" thickBot="1" x14ac:dyDescent="0.35">
      <c r="A38" s="37">
        <v>12</v>
      </c>
      <c r="B38" s="73" t="s">
        <v>376</v>
      </c>
      <c r="C38" s="74" t="s">
        <v>376</v>
      </c>
      <c r="G38" s="37">
        <v>12</v>
      </c>
      <c r="H38" s="73" t="s">
        <v>376</v>
      </c>
      <c r="I38" s="74" t="s">
        <v>376</v>
      </c>
    </row>
  </sheetData>
  <sortState xmlns:xlrd2="http://schemas.microsoft.com/office/spreadsheetml/2017/richdata2" ref="G4:I9">
    <sortCondition ref="G4:G9"/>
  </sortState>
  <mergeCells count="16">
    <mergeCell ref="A25:C25"/>
    <mergeCell ref="G25:I25"/>
    <mergeCell ref="A16:C16"/>
    <mergeCell ref="D16:F16"/>
    <mergeCell ref="G16:I16"/>
    <mergeCell ref="J16:L16"/>
    <mergeCell ref="A24:C24"/>
    <mergeCell ref="G24:I24"/>
    <mergeCell ref="A1:C1"/>
    <mergeCell ref="D1:F1"/>
    <mergeCell ref="G1:I1"/>
    <mergeCell ref="J1:L1"/>
    <mergeCell ref="A2:C2"/>
    <mergeCell ref="D2:F2"/>
    <mergeCell ref="G2:I2"/>
    <mergeCell ref="J2:L2"/>
  </mergeCells>
  <conditionalFormatting sqref="A4:A9">
    <cfRule type="cellIs" dxfId="227" priority="46" operator="equal">
      <formula>1</formula>
    </cfRule>
    <cfRule type="cellIs" dxfId="226" priority="47" operator="equal">
      <formula>2</formula>
    </cfRule>
    <cfRule type="cellIs" dxfId="225" priority="48" operator="equal">
      <formula>3</formula>
    </cfRule>
  </conditionalFormatting>
  <conditionalFormatting sqref="D4:D9">
    <cfRule type="cellIs" dxfId="224" priority="43" operator="equal">
      <formula>1</formula>
    </cfRule>
    <cfRule type="cellIs" dxfId="223" priority="44" operator="equal">
      <formula>2</formula>
    </cfRule>
    <cfRule type="cellIs" dxfId="222" priority="45" operator="equal">
      <formula>3</formula>
    </cfRule>
  </conditionalFormatting>
  <conditionalFormatting sqref="A27:A38">
    <cfRule type="cellIs" dxfId="221" priority="40" operator="equal">
      <formula>1</formula>
    </cfRule>
    <cfRule type="cellIs" dxfId="220" priority="41" operator="equal">
      <formula>2</formula>
    </cfRule>
    <cfRule type="cellIs" dxfId="219" priority="42" operator="equal">
      <formula>3</formula>
    </cfRule>
  </conditionalFormatting>
  <conditionalFormatting sqref="G27:G32">
    <cfRule type="cellIs" dxfId="218" priority="37" operator="equal">
      <formula>1</formula>
    </cfRule>
    <cfRule type="cellIs" dxfId="217" priority="38" operator="equal">
      <formula>2</formula>
    </cfRule>
    <cfRule type="cellIs" dxfId="216" priority="39" operator="equal">
      <formula>3</formula>
    </cfRule>
  </conditionalFormatting>
  <conditionalFormatting sqref="A18:A22">
    <cfRule type="cellIs" dxfId="215" priority="34" operator="equal">
      <formula>1</formula>
    </cfRule>
    <cfRule type="cellIs" dxfId="214" priority="35" operator="equal">
      <formula>2</formula>
    </cfRule>
    <cfRule type="cellIs" dxfId="213" priority="36" operator="equal">
      <formula>3</formula>
    </cfRule>
  </conditionalFormatting>
  <conditionalFormatting sqref="D18:D23">
    <cfRule type="cellIs" dxfId="212" priority="31" operator="equal">
      <formula>1</formula>
    </cfRule>
    <cfRule type="cellIs" dxfId="211" priority="32" operator="equal">
      <formula>2</formula>
    </cfRule>
    <cfRule type="cellIs" dxfId="210" priority="33" operator="equal">
      <formula>3</formula>
    </cfRule>
  </conditionalFormatting>
  <conditionalFormatting sqref="G18:G22">
    <cfRule type="cellIs" dxfId="209" priority="28" operator="equal">
      <formula>1</formula>
    </cfRule>
    <cfRule type="cellIs" dxfId="208" priority="29" operator="equal">
      <formula>2</formula>
    </cfRule>
    <cfRule type="cellIs" dxfId="207" priority="30" operator="equal">
      <formula>3</formula>
    </cfRule>
  </conditionalFormatting>
  <conditionalFormatting sqref="J18:J23">
    <cfRule type="cellIs" dxfId="206" priority="25" operator="equal">
      <formula>1</formula>
    </cfRule>
    <cfRule type="cellIs" dxfId="205" priority="26" operator="equal">
      <formula>2</formula>
    </cfRule>
    <cfRule type="cellIs" dxfId="204" priority="27" operator="equal">
      <formula>3</formula>
    </cfRule>
  </conditionalFormatting>
  <conditionalFormatting sqref="G33:G38">
    <cfRule type="cellIs" dxfId="203" priority="22" operator="equal">
      <formula>1</formula>
    </cfRule>
    <cfRule type="cellIs" dxfId="202" priority="23" operator="equal">
      <formula>2</formula>
    </cfRule>
    <cfRule type="cellIs" dxfId="201" priority="24" operator="equal">
      <formula>3</formula>
    </cfRule>
  </conditionalFormatting>
  <conditionalFormatting sqref="J10:J15">
    <cfRule type="cellIs" dxfId="200" priority="19" operator="equal">
      <formula>1</formula>
    </cfRule>
    <cfRule type="cellIs" dxfId="199" priority="20" operator="equal">
      <formula>2</formula>
    </cfRule>
    <cfRule type="cellIs" dxfId="198" priority="21" operator="equal">
      <formula>3</formula>
    </cfRule>
  </conditionalFormatting>
  <conditionalFormatting sqref="D10:D15">
    <cfRule type="cellIs" dxfId="197" priority="16" operator="equal">
      <formula>1</formula>
    </cfRule>
    <cfRule type="cellIs" dxfId="196" priority="17" operator="equal">
      <formula>2</formula>
    </cfRule>
    <cfRule type="cellIs" dxfId="195" priority="18" operator="equal">
      <formula>3</formula>
    </cfRule>
  </conditionalFormatting>
  <conditionalFormatting sqref="A10:A15">
    <cfRule type="cellIs" dxfId="194" priority="13" operator="equal">
      <formula>1</formula>
    </cfRule>
    <cfRule type="cellIs" dxfId="193" priority="14" operator="equal">
      <formula>2</formula>
    </cfRule>
    <cfRule type="cellIs" dxfId="192" priority="15" operator="equal">
      <formula>3</formula>
    </cfRule>
  </conditionalFormatting>
  <conditionalFormatting sqref="G10:G15">
    <cfRule type="cellIs" dxfId="191" priority="10" operator="equal">
      <formula>1</formula>
    </cfRule>
    <cfRule type="cellIs" dxfId="190" priority="11" operator="equal">
      <formula>2</formula>
    </cfRule>
    <cfRule type="cellIs" dxfId="189" priority="12" operator="equal">
      <formula>3</formula>
    </cfRule>
  </conditionalFormatting>
  <conditionalFormatting sqref="A23">
    <cfRule type="cellIs" dxfId="188" priority="7" operator="equal">
      <formula>1</formula>
    </cfRule>
    <cfRule type="cellIs" dxfId="187" priority="8" operator="equal">
      <formula>2</formula>
    </cfRule>
    <cfRule type="cellIs" dxfId="186" priority="9" operator="equal">
      <formula>3</formula>
    </cfRule>
  </conditionalFormatting>
  <conditionalFormatting sqref="G4:G9">
    <cfRule type="cellIs" dxfId="185" priority="4" operator="equal">
      <formula>1</formula>
    </cfRule>
    <cfRule type="cellIs" dxfId="184" priority="5" operator="equal">
      <formula>2</formula>
    </cfRule>
    <cfRule type="cellIs" dxfId="183" priority="6" operator="equal">
      <formula>3</formula>
    </cfRule>
  </conditionalFormatting>
  <conditionalFormatting sqref="J4:J9">
    <cfRule type="cellIs" dxfId="182" priority="1" operator="equal">
      <formula>1</formula>
    </cfRule>
    <cfRule type="cellIs" dxfId="181" priority="2" operator="equal">
      <formula>2</formula>
    </cfRule>
    <cfRule type="cellIs" dxfId="180" priority="3" operator="equal">
      <formula>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8EB4E-2057-4D40-A6B5-82F12F9677F4}">
  <dimension ref="A1:X24"/>
  <sheetViews>
    <sheetView view="pageBreakPreview" zoomScale="60" zoomScaleNormal="100" workbookViewId="0">
      <selection activeCell="A19" sqref="A19:P24"/>
    </sheetView>
  </sheetViews>
  <sheetFormatPr baseColWidth="10" defaultRowHeight="12.6" x14ac:dyDescent="0.2"/>
  <cols>
    <col min="1" max="8" width="13.453125" customWidth="1"/>
    <col min="9" max="16" width="13.7265625" customWidth="1"/>
    <col min="17" max="24" width="14.1796875" customWidth="1"/>
  </cols>
  <sheetData>
    <row r="1" spans="1:24" ht="40.5" customHeight="1" thickBot="1" x14ac:dyDescent="0.5">
      <c r="A1" s="351" t="s">
        <v>227</v>
      </c>
      <c r="B1" s="352"/>
      <c r="C1" s="352"/>
      <c r="D1" s="103"/>
      <c r="E1" s="351" t="s">
        <v>227</v>
      </c>
      <c r="F1" s="352"/>
      <c r="G1" s="352"/>
      <c r="H1" s="104"/>
      <c r="I1" s="383" t="s">
        <v>227</v>
      </c>
      <c r="J1" s="384"/>
      <c r="K1" s="384"/>
      <c r="L1" s="144"/>
      <c r="M1" s="383" t="s">
        <v>227</v>
      </c>
      <c r="N1" s="384"/>
      <c r="O1" s="384"/>
      <c r="P1" s="143"/>
    </row>
    <row r="2" spans="1:24" ht="34.049999999999997" customHeight="1" thickBot="1" x14ac:dyDescent="0.45">
      <c r="A2" s="354" t="s">
        <v>117</v>
      </c>
      <c r="B2" s="355"/>
      <c r="C2" s="355"/>
      <c r="D2" s="140" t="s">
        <v>228</v>
      </c>
      <c r="E2" s="354" t="s">
        <v>119</v>
      </c>
      <c r="F2" s="355"/>
      <c r="G2" s="355"/>
      <c r="H2" s="140" t="s">
        <v>229</v>
      </c>
      <c r="I2" s="358" t="s">
        <v>104</v>
      </c>
      <c r="J2" s="359"/>
      <c r="K2" s="359"/>
      <c r="L2" s="161" t="s">
        <v>229</v>
      </c>
      <c r="M2" s="360" t="s">
        <v>120</v>
      </c>
      <c r="N2" s="361"/>
      <c r="O2" s="361"/>
      <c r="P2" s="105" t="s">
        <v>228</v>
      </c>
      <c r="Q2" s="356" t="s">
        <v>123</v>
      </c>
      <c r="R2" s="357"/>
      <c r="S2" s="363"/>
      <c r="T2" s="140" t="s">
        <v>228</v>
      </c>
      <c r="U2" s="364" t="s">
        <v>124</v>
      </c>
      <c r="V2" s="365"/>
      <c r="W2" s="366"/>
      <c r="X2" s="149" t="s">
        <v>228</v>
      </c>
    </row>
    <row r="3" spans="1:24" ht="18" customHeight="1" x14ac:dyDescent="0.25">
      <c r="A3" s="46" t="s">
        <v>122</v>
      </c>
      <c r="B3" s="47" t="s">
        <v>99</v>
      </c>
      <c r="C3" s="141" t="s">
        <v>100</v>
      </c>
      <c r="D3" s="48"/>
      <c r="E3" s="46" t="s">
        <v>122</v>
      </c>
      <c r="F3" s="47" t="s">
        <v>99</v>
      </c>
      <c r="G3" s="141" t="s">
        <v>100</v>
      </c>
      <c r="H3" s="48"/>
      <c r="I3" s="46" t="s">
        <v>122</v>
      </c>
      <c r="J3" s="47" t="s">
        <v>99</v>
      </c>
      <c r="K3" s="141" t="s">
        <v>100</v>
      </c>
      <c r="L3" s="162"/>
      <c r="M3" s="46" t="s">
        <v>122</v>
      </c>
      <c r="N3" s="47" t="s">
        <v>99</v>
      </c>
      <c r="O3" s="141" t="s">
        <v>100</v>
      </c>
      <c r="P3" s="48"/>
      <c r="Q3" s="46" t="s">
        <v>122</v>
      </c>
      <c r="R3" s="47" t="s">
        <v>99</v>
      </c>
      <c r="S3" s="48" t="s">
        <v>100</v>
      </c>
      <c r="T3" s="48"/>
      <c r="U3" s="44" t="s">
        <v>122</v>
      </c>
      <c r="V3" s="146" t="s">
        <v>99</v>
      </c>
      <c r="W3" s="147" t="s">
        <v>100</v>
      </c>
      <c r="X3" s="148"/>
    </row>
    <row r="4" spans="1:24" ht="18" customHeight="1" x14ac:dyDescent="0.3">
      <c r="A4" s="34"/>
      <c r="B4" s="25"/>
      <c r="C4" s="49"/>
      <c r="D4" s="72"/>
      <c r="E4" s="34"/>
      <c r="F4" s="25"/>
      <c r="G4" s="49"/>
      <c r="H4" s="72"/>
      <c r="I4" s="34"/>
      <c r="J4" s="25"/>
      <c r="K4" s="49"/>
      <c r="L4" s="52"/>
      <c r="M4" s="34"/>
      <c r="N4" s="25"/>
      <c r="O4" s="49"/>
      <c r="P4" s="72"/>
      <c r="Q4" s="34"/>
      <c r="R4" s="25"/>
      <c r="S4" s="72"/>
      <c r="T4" s="72"/>
      <c r="U4" s="34"/>
      <c r="V4" s="25"/>
      <c r="W4" s="49"/>
      <c r="X4" s="72"/>
    </row>
    <row r="5" spans="1:24" ht="18" customHeight="1" x14ac:dyDescent="0.3">
      <c r="A5" s="34"/>
      <c r="B5" s="25"/>
      <c r="C5" s="49"/>
      <c r="D5" s="72"/>
      <c r="E5" s="34"/>
      <c r="F5" s="35"/>
      <c r="G5" s="49"/>
      <c r="H5" s="72"/>
      <c r="I5" s="34"/>
      <c r="J5" s="25"/>
      <c r="K5" s="49"/>
      <c r="L5" s="52"/>
      <c r="M5" s="34"/>
      <c r="N5" s="25"/>
      <c r="O5" s="49"/>
      <c r="P5" s="72"/>
      <c r="Q5" s="34"/>
      <c r="R5" s="25"/>
      <c r="S5" s="72"/>
      <c r="T5" s="72"/>
      <c r="U5" s="34"/>
      <c r="V5" s="29"/>
      <c r="W5" s="49"/>
      <c r="X5" s="72"/>
    </row>
    <row r="6" spans="1:24" ht="18" customHeight="1" x14ac:dyDescent="0.3">
      <c r="A6" s="34"/>
      <c r="B6" s="25"/>
      <c r="C6" s="49"/>
      <c r="D6" s="72"/>
      <c r="E6" s="34"/>
      <c r="F6" s="25"/>
      <c r="G6" s="49"/>
      <c r="H6" s="72"/>
      <c r="I6" s="34"/>
      <c r="J6" s="25"/>
      <c r="K6" s="49"/>
      <c r="L6" s="52"/>
      <c r="M6" s="34"/>
      <c r="N6" s="25"/>
      <c r="O6" s="49"/>
      <c r="P6" s="72"/>
      <c r="Q6" s="34"/>
      <c r="R6" s="25"/>
      <c r="S6" s="72"/>
      <c r="T6" s="72"/>
      <c r="U6" s="34"/>
      <c r="V6" s="25"/>
      <c r="W6" s="49"/>
      <c r="X6" s="72"/>
    </row>
    <row r="7" spans="1:24" ht="18" customHeight="1" x14ac:dyDescent="0.3">
      <c r="A7" s="34"/>
      <c r="B7" s="35"/>
      <c r="C7" s="49"/>
      <c r="D7" s="72"/>
      <c r="E7" s="34"/>
      <c r="F7" s="25"/>
      <c r="G7" s="49"/>
      <c r="H7" s="72"/>
      <c r="I7" s="34"/>
      <c r="J7" s="25"/>
      <c r="K7" s="49"/>
      <c r="L7" s="52"/>
      <c r="M7" s="34"/>
      <c r="N7" s="25"/>
      <c r="O7" s="49"/>
      <c r="P7" s="72"/>
      <c r="Q7" s="34"/>
      <c r="R7" s="25"/>
      <c r="S7" s="72"/>
      <c r="T7" s="72"/>
      <c r="U7" s="34"/>
      <c r="V7" s="25"/>
      <c r="W7" s="49"/>
      <c r="X7" s="72"/>
    </row>
    <row r="8" spans="1:24" ht="18" customHeight="1" x14ac:dyDescent="0.3">
      <c r="A8" s="34"/>
      <c r="B8" s="35"/>
      <c r="C8" s="49"/>
      <c r="D8" s="72"/>
      <c r="E8" s="34"/>
      <c r="F8" s="151"/>
      <c r="G8" s="49"/>
      <c r="H8" s="72"/>
      <c r="I8" s="34"/>
      <c r="J8" s="29"/>
      <c r="K8" s="49"/>
      <c r="L8" s="52"/>
      <c r="M8" s="34"/>
      <c r="N8" s="29"/>
      <c r="O8" s="49"/>
      <c r="P8" s="72"/>
      <c r="Q8" s="34"/>
      <c r="R8" s="25"/>
      <c r="S8" s="72"/>
      <c r="T8" s="72"/>
      <c r="U8" s="34"/>
      <c r="V8" s="25"/>
      <c r="W8" s="49"/>
      <c r="X8" s="72"/>
    </row>
    <row r="9" spans="1:24" ht="18" customHeight="1" thickBot="1" x14ac:dyDescent="0.35">
      <c r="A9" s="34"/>
      <c r="B9" s="35"/>
      <c r="C9" s="49"/>
      <c r="D9" s="72"/>
      <c r="E9" s="34"/>
      <c r="F9" s="25"/>
      <c r="G9" s="49"/>
      <c r="H9" s="72"/>
      <c r="I9" s="152"/>
      <c r="J9" s="153"/>
      <c r="K9" s="154"/>
      <c r="L9" s="163"/>
      <c r="M9" s="34"/>
      <c r="N9" s="25"/>
      <c r="O9" s="49"/>
      <c r="P9" s="72"/>
      <c r="Q9" s="34"/>
      <c r="R9" s="25"/>
      <c r="S9" s="72"/>
      <c r="T9" s="72"/>
      <c r="U9" s="34"/>
      <c r="V9" s="50"/>
      <c r="W9" s="49"/>
      <c r="X9" s="72"/>
    </row>
    <row r="10" spans="1:24" ht="18" customHeight="1" x14ac:dyDescent="0.3">
      <c r="A10" s="34"/>
      <c r="B10" s="25"/>
      <c r="C10" s="49"/>
      <c r="D10" s="72"/>
      <c r="E10" s="34"/>
      <c r="F10" s="25"/>
      <c r="G10" s="49"/>
      <c r="H10" s="72"/>
      <c r="I10" s="155"/>
      <c r="J10" s="156"/>
      <c r="K10" s="157"/>
      <c r="L10" s="157"/>
      <c r="M10" s="34"/>
      <c r="N10" s="25"/>
      <c r="O10" s="49"/>
      <c r="P10" s="72"/>
      <c r="Q10" s="34"/>
      <c r="R10" s="25"/>
      <c r="S10" s="72"/>
      <c r="T10" s="72"/>
      <c r="U10" s="34"/>
      <c r="V10" s="25"/>
      <c r="W10" s="49"/>
      <c r="X10" s="72"/>
    </row>
    <row r="11" spans="1:24" ht="18" customHeight="1" x14ac:dyDescent="0.3">
      <c r="A11" s="34"/>
      <c r="B11" s="29"/>
      <c r="C11" s="49"/>
      <c r="D11" s="72"/>
      <c r="E11" s="34"/>
      <c r="F11" s="25"/>
      <c r="G11" s="49"/>
      <c r="H11" s="72"/>
      <c r="I11" s="158"/>
      <c r="J11" s="159"/>
      <c r="K11" s="160"/>
      <c r="L11" s="160"/>
      <c r="M11" s="34"/>
      <c r="N11" s="25"/>
      <c r="O11" s="49"/>
      <c r="P11" s="72"/>
      <c r="Q11" s="34"/>
      <c r="R11" s="29"/>
      <c r="S11" s="72"/>
      <c r="T11" s="72"/>
      <c r="U11" s="34"/>
      <c r="V11" s="25"/>
      <c r="W11" s="49"/>
      <c r="X11" s="72"/>
    </row>
    <row r="12" spans="1:24" ht="18" customHeight="1" x14ac:dyDescent="0.3">
      <c r="A12" s="34"/>
      <c r="B12" s="29"/>
      <c r="C12" s="49"/>
      <c r="D12" s="72"/>
      <c r="E12" s="34"/>
      <c r="F12" s="25"/>
      <c r="G12" s="49"/>
      <c r="H12" s="72"/>
      <c r="I12" s="158"/>
      <c r="J12" s="159"/>
      <c r="K12" s="160"/>
      <c r="L12" s="160"/>
      <c r="M12" s="34"/>
      <c r="N12" s="25"/>
      <c r="O12" s="49"/>
      <c r="P12" s="72"/>
      <c r="Q12" s="34"/>
      <c r="R12" s="25"/>
      <c r="S12" s="72"/>
      <c r="T12" s="72"/>
      <c r="U12" s="34"/>
      <c r="V12" s="25"/>
      <c r="W12" s="49"/>
      <c r="X12" s="72"/>
    </row>
    <row r="13" spans="1:24" ht="18" customHeight="1" x14ac:dyDescent="0.3">
      <c r="A13" s="34"/>
      <c r="B13" s="35"/>
      <c r="C13" s="49"/>
      <c r="D13" s="72"/>
      <c r="E13" s="34"/>
      <c r="F13" s="35"/>
      <c r="G13" s="49"/>
      <c r="H13" s="150"/>
      <c r="I13" s="158"/>
      <c r="J13" s="159"/>
      <c r="K13" s="160"/>
      <c r="L13" s="160"/>
      <c r="M13" s="34"/>
      <c r="N13" s="25"/>
      <c r="O13" s="49"/>
      <c r="P13" s="72"/>
      <c r="Q13" s="34"/>
      <c r="R13" s="50"/>
      <c r="S13" s="72"/>
      <c r="T13" s="72"/>
      <c r="U13" s="34"/>
      <c r="V13" s="25"/>
      <c r="W13" s="49"/>
      <c r="X13" s="72"/>
    </row>
    <row r="14" spans="1:24" ht="18" customHeight="1" x14ac:dyDescent="0.3">
      <c r="A14" s="34"/>
      <c r="B14" s="35"/>
      <c r="C14" s="49"/>
      <c r="D14" s="72"/>
      <c r="E14" s="34"/>
      <c r="F14" s="29"/>
      <c r="G14" s="49"/>
      <c r="H14" s="72"/>
      <c r="I14" s="158"/>
      <c r="J14" s="159"/>
      <c r="K14" s="160"/>
      <c r="L14" s="160"/>
      <c r="M14" s="34"/>
      <c r="N14" s="25"/>
      <c r="O14" s="49"/>
      <c r="P14" s="72"/>
      <c r="Q14" s="34"/>
      <c r="R14" s="25"/>
      <c r="S14" s="72"/>
      <c r="T14" s="72"/>
      <c r="U14" s="34"/>
      <c r="V14" s="25"/>
      <c r="W14" s="49"/>
      <c r="X14" s="72"/>
    </row>
    <row r="15" spans="1:24" ht="18" customHeight="1" thickBot="1" x14ac:dyDescent="0.35">
      <c r="A15" s="37"/>
      <c r="B15" s="38"/>
      <c r="C15" s="142"/>
      <c r="D15" s="74"/>
      <c r="E15" s="37"/>
      <c r="F15" s="73"/>
      <c r="G15" s="142"/>
      <c r="H15" s="74"/>
      <c r="I15" s="158"/>
      <c r="J15" s="159"/>
      <c r="K15" s="160"/>
      <c r="L15" s="160"/>
      <c r="M15" s="37"/>
      <c r="N15" s="73"/>
      <c r="O15" s="142"/>
      <c r="P15" s="74"/>
      <c r="Q15" s="37"/>
      <c r="R15" s="73"/>
      <c r="S15" s="74"/>
      <c r="T15" s="74"/>
      <c r="U15" s="37"/>
      <c r="V15" s="73"/>
      <c r="W15" s="142"/>
      <c r="X15" s="74"/>
    </row>
    <row r="16" spans="1:24" ht="18" customHeight="1" thickBot="1" x14ac:dyDescent="0.35">
      <c r="A16" s="158"/>
      <c r="B16" s="159"/>
      <c r="C16" s="139"/>
      <c r="D16" s="139"/>
      <c r="E16" s="158"/>
      <c r="F16" s="55"/>
      <c r="G16" s="139"/>
      <c r="H16" s="139"/>
      <c r="I16" s="158"/>
      <c r="J16" s="159"/>
      <c r="K16" s="160"/>
      <c r="L16" s="160"/>
      <c r="M16" s="158"/>
      <c r="N16" s="55"/>
      <c r="O16" s="139"/>
      <c r="P16" s="139"/>
    </row>
    <row r="17" spans="1:16" ht="28.05" customHeight="1" x14ac:dyDescent="0.4">
      <c r="A17" s="356" t="s">
        <v>118</v>
      </c>
      <c r="B17" s="357"/>
      <c r="C17" s="362"/>
      <c r="D17" s="140" t="s">
        <v>229</v>
      </c>
      <c r="E17" s="356" t="s">
        <v>29</v>
      </c>
      <c r="F17" s="357"/>
      <c r="G17" s="357"/>
      <c r="H17" s="140" t="s">
        <v>228</v>
      </c>
      <c r="I17" s="358" t="s">
        <v>27</v>
      </c>
      <c r="J17" s="359"/>
      <c r="K17" s="359"/>
      <c r="L17" s="102" t="s">
        <v>229</v>
      </c>
      <c r="M17" s="360" t="s">
        <v>121</v>
      </c>
      <c r="N17" s="361"/>
      <c r="O17" s="362"/>
      <c r="P17" s="105" t="s">
        <v>229</v>
      </c>
    </row>
    <row r="18" spans="1:16" ht="18" customHeight="1" x14ac:dyDescent="0.25">
      <c r="A18" s="46" t="s">
        <v>122</v>
      </c>
      <c r="B18" s="47" t="s">
        <v>99</v>
      </c>
      <c r="C18" s="141" t="s">
        <v>100</v>
      </c>
      <c r="D18" s="48"/>
      <c r="E18" s="46" t="s">
        <v>122</v>
      </c>
      <c r="F18" s="47" t="s">
        <v>99</v>
      </c>
      <c r="G18" s="141" t="s">
        <v>100</v>
      </c>
      <c r="H18" s="48"/>
      <c r="I18" s="46" t="s">
        <v>122</v>
      </c>
      <c r="J18" s="47" t="s">
        <v>99</v>
      </c>
      <c r="K18" s="141" t="s">
        <v>100</v>
      </c>
      <c r="L18" s="48"/>
      <c r="M18" s="46" t="s">
        <v>122</v>
      </c>
      <c r="N18" s="47" t="s">
        <v>99</v>
      </c>
      <c r="O18" s="141" t="s">
        <v>100</v>
      </c>
      <c r="P18" s="48"/>
    </row>
    <row r="19" spans="1:16" ht="18" customHeight="1" x14ac:dyDescent="0.3">
      <c r="A19" s="34"/>
      <c r="B19" s="25"/>
      <c r="C19" s="49"/>
      <c r="D19" s="72"/>
      <c r="E19" s="34"/>
      <c r="F19" s="25"/>
      <c r="G19" s="49"/>
      <c r="H19" s="72"/>
      <c r="I19" s="34"/>
      <c r="J19" s="25"/>
      <c r="K19" s="49"/>
      <c r="L19" s="72"/>
      <c r="M19" s="34"/>
      <c r="N19" s="25"/>
      <c r="O19" s="49"/>
      <c r="P19" s="72"/>
    </row>
    <row r="20" spans="1:16" ht="18" customHeight="1" x14ac:dyDescent="0.3">
      <c r="A20" s="34"/>
      <c r="B20" s="25"/>
      <c r="C20" s="49"/>
      <c r="D20" s="72"/>
      <c r="E20" s="34"/>
      <c r="F20" s="25"/>
      <c r="G20" s="49"/>
      <c r="H20" s="72"/>
      <c r="I20" s="34"/>
      <c r="J20" s="25"/>
      <c r="K20" s="49"/>
      <c r="L20" s="72"/>
      <c r="M20" s="34"/>
      <c r="N20" s="25"/>
      <c r="O20" s="49"/>
      <c r="P20" s="72"/>
    </row>
    <row r="21" spans="1:16" ht="18" customHeight="1" x14ac:dyDescent="0.3">
      <c r="A21" s="34"/>
      <c r="B21" s="25"/>
      <c r="C21" s="49"/>
      <c r="D21" s="72"/>
      <c r="E21" s="34"/>
      <c r="F21" s="25"/>
      <c r="G21" s="49"/>
      <c r="H21" s="72"/>
      <c r="I21" s="34"/>
      <c r="J21" s="25"/>
      <c r="K21" s="49"/>
      <c r="L21" s="72"/>
      <c r="M21" s="34"/>
      <c r="N21" s="25"/>
      <c r="O21" s="49"/>
      <c r="P21" s="72"/>
    </row>
    <row r="22" spans="1:16" ht="18" customHeight="1" x14ac:dyDescent="0.3">
      <c r="A22" s="34"/>
      <c r="B22" s="25"/>
      <c r="C22" s="49"/>
      <c r="D22" s="72"/>
      <c r="E22" s="34"/>
      <c r="F22" s="25"/>
      <c r="G22" s="49"/>
      <c r="H22" s="72"/>
      <c r="I22" s="34"/>
      <c r="J22" s="25"/>
      <c r="K22" s="49"/>
      <c r="L22" s="72"/>
      <c r="M22" s="34"/>
      <c r="N22" s="25"/>
      <c r="O22" s="49"/>
      <c r="P22" s="72"/>
    </row>
    <row r="23" spans="1:16" ht="18" customHeight="1" x14ac:dyDescent="0.3">
      <c r="A23" s="34"/>
      <c r="B23" s="35"/>
      <c r="C23" s="49"/>
      <c r="D23" s="36"/>
      <c r="E23" s="34"/>
      <c r="F23" s="25"/>
      <c r="G23" s="49"/>
      <c r="H23" s="72"/>
      <c r="I23" s="34"/>
      <c r="J23" s="25"/>
      <c r="K23" s="49"/>
      <c r="L23" s="72"/>
      <c r="M23" s="34"/>
      <c r="N23" s="25"/>
      <c r="O23" s="49"/>
      <c r="P23" s="72"/>
    </row>
    <row r="24" spans="1:16" ht="18" customHeight="1" thickBot="1" x14ac:dyDescent="0.35">
      <c r="A24" s="37"/>
      <c r="B24" s="38"/>
      <c r="C24" s="142"/>
      <c r="D24" s="145"/>
      <c r="E24" s="37"/>
      <c r="F24" s="75"/>
      <c r="G24" s="142"/>
      <c r="H24" s="74"/>
      <c r="I24" s="37"/>
      <c r="J24" s="75"/>
      <c r="K24" s="142"/>
      <c r="L24" s="74"/>
      <c r="M24" s="37"/>
      <c r="N24" s="75"/>
      <c r="O24" s="142"/>
      <c r="P24" s="74"/>
    </row>
  </sheetData>
  <mergeCells count="14">
    <mergeCell ref="U2:W2"/>
    <mergeCell ref="A1:C1"/>
    <mergeCell ref="E1:G1"/>
    <mergeCell ref="A2:C2"/>
    <mergeCell ref="E2:G2"/>
    <mergeCell ref="I1:K1"/>
    <mergeCell ref="M1:O1"/>
    <mergeCell ref="I2:K2"/>
    <mergeCell ref="M2:O2"/>
    <mergeCell ref="A17:C17"/>
    <mergeCell ref="E17:G17"/>
    <mergeCell ref="I17:K17"/>
    <mergeCell ref="M17:O17"/>
    <mergeCell ref="Q2:S2"/>
  </mergeCells>
  <conditionalFormatting sqref="A4:A9">
    <cfRule type="cellIs" dxfId="179" priority="49" operator="equal">
      <formula>1</formula>
    </cfRule>
    <cfRule type="cellIs" dxfId="178" priority="50" operator="equal">
      <formula>2</formula>
    </cfRule>
    <cfRule type="cellIs" dxfId="177" priority="51" operator="equal">
      <formula>3</formula>
    </cfRule>
  </conditionalFormatting>
  <conditionalFormatting sqref="E4:E9">
    <cfRule type="cellIs" dxfId="176" priority="46" operator="equal">
      <formula>1</formula>
    </cfRule>
    <cfRule type="cellIs" dxfId="175" priority="47" operator="equal">
      <formula>2</formula>
    </cfRule>
    <cfRule type="cellIs" dxfId="174" priority="48" operator="equal">
      <formula>3</formula>
    </cfRule>
  </conditionalFormatting>
  <conditionalFormatting sqref="E10:E16">
    <cfRule type="cellIs" dxfId="173" priority="43" operator="equal">
      <formula>1</formula>
    </cfRule>
    <cfRule type="cellIs" dxfId="172" priority="44" operator="equal">
      <formula>2</formula>
    </cfRule>
    <cfRule type="cellIs" dxfId="171" priority="45" operator="equal">
      <formula>3</formula>
    </cfRule>
  </conditionalFormatting>
  <conditionalFormatting sqref="A10:A16">
    <cfRule type="cellIs" dxfId="170" priority="40" operator="equal">
      <formula>1</formula>
    </cfRule>
    <cfRule type="cellIs" dxfId="169" priority="41" operator="equal">
      <formula>2</formula>
    </cfRule>
    <cfRule type="cellIs" dxfId="168" priority="42" operator="equal">
      <formula>3</formula>
    </cfRule>
  </conditionalFormatting>
  <conditionalFormatting sqref="I4:I9">
    <cfRule type="cellIs" dxfId="167" priority="37" operator="equal">
      <formula>1</formula>
    </cfRule>
    <cfRule type="cellIs" dxfId="166" priority="38" operator="equal">
      <formula>2</formula>
    </cfRule>
    <cfRule type="cellIs" dxfId="165" priority="39" operator="equal">
      <formula>3</formula>
    </cfRule>
  </conditionalFormatting>
  <conditionalFormatting sqref="M4:M9">
    <cfRule type="cellIs" dxfId="164" priority="34" operator="equal">
      <formula>1</formula>
    </cfRule>
    <cfRule type="cellIs" dxfId="163" priority="35" operator="equal">
      <formula>2</formula>
    </cfRule>
    <cfRule type="cellIs" dxfId="162" priority="36" operator="equal">
      <formula>3</formula>
    </cfRule>
  </conditionalFormatting>
  <conditionalFormatting sqref="M10:M16">
    <cfRule type="cellIs" dxfId="161" priority="31" operator="equal">
      <formula>1</formula>
    </cfRule>
    <cfRule type="cellIs" dxfId="160" priority="32" operator="equal">
      <formula>2</formula>
    </cfRule>
    <cfRule type="cellIs" dxfId="159" priority="33" operator="equal">
      <formula>3</formula>
    </cfRule>
  </conditionalFormatting>
  <conditionalFormatting sqref="I10:I16">
    <cfRule type="cellIs" dxfId="158" priority="28" operator="equal">
      <formula>1</formula>
    </cfRule>
    <cfRule type="cellIs" dxfId="157" priority="29" operator="equal">
      <formula>2</formula>
    </cfRule>
    <cfRule type="cellIs" dxfId="156" priority="30" operator="equal">
      <formula>3</formula>
    </cfRule>
  </conditionalFormatting>
  <conditionalFormatting sqref="E19:E24">
    <cfRule type="cellIs" dxfId="155" priority="22" operator="equal">
      <formula>1</formula>
    </cfRule>
    <cfRule type="cellIs" dxfId="154" priority="23" operator="equal">
      <formula>2</formula>
    </cfRule>
    <cfRule type="cellIs" dxfId="153" priority="24" operator="equal">
      <formula>3</formula>
    </cfRule>
  </conditionalFormatting>
  <conditionalFormatting sqref="A19:A23">
    <cfRule type="cellIs" dxfId="152" priority="25" operator="equal">
      <formula>1</formula>
    </cfRule>
    <cfRule type="cellIs" dxfId="151" priority="26" operator="equal">
      <formula>2</formula>
    </cfRule>
    <cfRule type="cellIs" dxfId="150" priority="27" operator="equal">
      <formula>3</formula>
    </cfRule>
  </conditionalFormatting>
  <conditionalFormatting sqref="A24">
    <cfRule type="cellIs" dxfId="149" priority="19" operator="equal">
      <formula>1</formula>
    </cfRule>
    <cfRule type="cellIs" dxfId="148" priority="20" operator="equal">
      <formula>2</formula>
    </cfRule>
    <cfRule type="cellIs" dxfId="147" priority="21" operator="equal">
      <formula>3</formula>
    </cfRule>
  </conditionalFormatting>
  <conditionalFormatting sqref="I19:I24">
    <cfRule type="cellIs" dxfId="146" priority="16" operator="equal">
      <formula>1</formula>
    </cfRule>
    <cfRule type="cellIs" dxfId="145" priority="17" operator="equal">
      <formula>2</formula>
    </cfRule>
    <cfRule type="cellIs" dxfId="144" priority="18" operator="equal">
      <formula>3</formula>
    </cfRule>
  </conditionalFormatting>
  <conditionalFormatting sqref="M19:M24">
    <cfRule type="cellIs" dxfId="143" priority="13" operator="equal">
      <formula>1</formula>
    </cfRule>
    <cfRule type="cellIs" dxfId="142" priority="14" operator="equal">
      <formula>2</formula>
    </cfRule>
    <cfRule type="cellIs" dxfId="141" priority="15" operator="equal">
      <formula>3</formula>
    </cfRule>
  </conditionalFormatting>
  <conditionalFormatting sqref="Q4:Q9">
    <cfRule type="cellIs" dxfId="140" priority="10" operator="equal">
      <formula>1</formula>
    </cfRule>
    <cfRule type="cellIs" dxfId="139" priority="11" operator="equal">
      <formula>2</formula>
    </cfRule>
    <cfRule type="cellIs" dxfId="138" priority="12" operator="equal">
      <formula>3</formula>
    </cfRule>
  </conditionalFormatting>
  <conditionalFormatting sqref="Q10:Q15">
    <cfRule type="cellIs" dxfId="137" priority="7" operator="equal">
      <formula>1</formula>
    </cfRule>
    <cfRule type="cellIs" dxfId="136" priority="8" operator="equal">
      <formula>2</formula>
    </cfRule>
    <cfRule type="cellIs" dxfId="135" priority="9" operator="equal">
      <formula>3</formula>
    </cfRule>
  </conditionalFormatting>
  <conditionalFormatting sqref="U10:U15">
    <cfRule type="cellIs" dxfId="134" priority="1" operator="equal">
      <formula>1</formula>
    </cfRule>
    <cfRule type="cellIs" dxfId="133" priority="2" operator="equal">
      <formula>2</formula>
    </cfRule>
    <cfRule type="cellIs" dxfId="132" priority="3" operator="equal">
      <formula>3</formula>
    </cfRule>
  </conditionalFormatting>
  <conditionalFormatting sqref="U4:U9">
    <cfRule type="cellIs" dxfId="131" priority="4" operator="equal">
      <formula>1</formula>
    </cfRule>
    <cfRule type="cellIs" dxfId="130" priority="5" operator="equal">
      <formula>2</formula>
    </cfRule>
    <cfRule type="cellIs" dxfId="129" priority="6" operator="equal">
      <formula>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13CA4-46A7-4B4A-9F04-6E7DC18D5ACB}">
  <dimension ref="A1:Y33"/>
  <sheetViews>
    <sheetView view="pageBreakPreview" zoomScale="70" zoomScaleNormal="50" zoomScaleSheetLayoutView="70" workbookViewId="0">
      <selection activeCell="D33" sqref="D33"/>
    </sheetView>
  </sheetViews>
  <sheetFormatPr baseColWidth="10" defaultColWidth="11" defaultRowHeight="12.6" x14ac:dyDescent="0.2"/>
  <cols>
    <col min="1" max="12" width="10.7265625" style="56" customWidth="1"/>
    <col min="13" max="13" width="6" style="56" bestFit="1" customWidth="1"/>
    <col min="14" max="25" width="10.7265625" style="56" customWidth="1"/>
    <col min="26" max="16384" width="11" style="56"/>
  </cols>
  <sheetData>
    <row r="1" spans="1:25" ht="15.45" customHeight="1" x14ac:dyDescent="0.2">
      <c r="A1" s="399" t="s">
        <v>117</v>
      </c>
      <c r="B1" s="399"/>
      <c r="C1" s="399"/>
      <c r="D1" s="399"/>
      <c r="E1" s="399"/>
      <c r="F1" s="399"/>
      <c r="G1" s="399" t="s">
        <v>117</v>
      </c>
      <c r="H1" s="399"/>
      <c r="I1" s="399"/>
      <c r="J1" s="399"/>
      <c r="K1" s="399"/>
      <c r="L1" s="399"/>
      <c r="N1" s="397" t="s">
        <v>40</v>
      </c>
      <c r="O1" s="400"/>
      <c r="P1" s="400"/>
      <c r="Q1" s="400"/>
      <c r="R1" s="400"/>
      <c r="S1" s="398"/>
      <c r="T1" s="397" t="s">
        <v>40</v>
      </c>
      <c r="U1" s="400"/>
      <c r="V1" s="400"/>
      <c r="W1" s="400"/>
      <c r="X1" s="400"/>
      <c r="Y1" s="398"/>
    </row>
    <row r="2" spans="1:25" ht="15.45" customHeight="1" x14ac:dyDescent="0.2">
      <c r="A2" s="399" t="s">
        <v>12</v>
      </c>
      <c r="B2" s="399"/>
      <c r="C2" s="399" t="s">
        <v>13</v>
      </c>
      <c r="D2" s="399"/>
      <c r="E2" s="401" t="s">
        <v>15</v>
      </c>
      <c r="F2" s="402"/>
      <c r="G2" s="399" t="s">
        <v>36</v>
      </c>
      <c r="H2" s="399"/>
      <c r="I2" s="399" t="s">
        <v>35</v>
      </c>
      <c r="J2" s="399"/>
      <c r="K2" s="401" t="s">
        <v>15</v>
      </c>
      <c r="L2" s="402"/>
      <c r="N2" s="397" t="s">
        <v>46</v>
      </c>
      <c r="O2" s="398"/>
      <c r="P2" s="397" t="s">
        <v>13</v>
      </c>
      <c r="Q2" s="398"/>
      <c r="R2" s="397" t="s">
        <v>41</v>
      </c>
      <c r="S2" s="398"/>
      <c r="T2" s="397" t="s">
        <v>51</v>
      </c>
      <c r="U2" s="398"/>
      <c r="V2" s="397" t="s">
        <v>35</v>
      </c>
      <c r="W2" s="398"/>
      <c r="X2" s="397" t="s">
        <v>41</v>
      </c>
      <c r="Y2" s="398"/>
    </row>
    <row r="3" spans="1:25" ht="15.45" customHeight="1" x14ac:dyDescent="0.2">
      <c r="A3" s="57">
        <v>1</v>
      </c>
      <c r="B3" s="57">
        <v>2</v>
      </c>
      <c r="C3" s="58">
        <v>3</v>
      </c>
      <c r="D3" s="57">
        <v>4</v>
      </c>
      <c r="E3" s="57">
        <v>5</v>
      </c>
      <c r="F3" s="57">
        <v>6</v>
      </c>
      <c r="G3" s="57">
        <v>1</v>
      </c>
      <c r="H3" s="57">
        <v>2</v>
      </c>
      <c r="I3" s="58">
        <v>3</v>
      </c>
      <c r="J3" s="57">
        <v>4</v>
      </c>
      <c r="K3" s="57">
        <v>5</v>
      </c>
      <c r="L3" s="57">
        <v>6</v>
      </c>
      <c r="N3" s="57">
        <v>1</v>
      </c>
      <c r="O3" s="57">
        <v>2</v>
      </c>
      <c r="P3" s="58">
        <v>3</v>
      </c>
      <c r="Q3" s="57">
        <v>4</v>
      </c>
      <c r="R3" s="57">
        <v>5</v>
      </c>
      <c r="S3" s="57">
        <v>6</v>
      </c>
      <c r="T3" s="57">
        <v>1</v>
      </c>
      <c r="U3" s="57">
        <v>2</v>
      </c>
      <c r="V3" s="58">
        <v>3</v>
      </c>
      <c r="W3" s="57">
        <v>4</v>
      </c>
      <c r="X3" s="57">
        <v>5</v>
      </c>
      <c r="Y3" s="57">
        <v>6</v>
      </c>
    </row>
    <row r="4" spans="1:25" ht="15.45" customHeight="1" x14ac:dyDescent="0.2">
      <c r="A4" s="59" t="s">
        <v>170</v>
      </c>
      <c r="B4" s="59" t="s">
        <v>196</v>
      </c>
      <c r="C4" s="59" t="s">
        <v>167</v>
      </c>
      <c r="D4" s="59" t="s">
        <v>147</v>
      </c>
      <c r="E4" s="60" t="s">
        <v>154</v>
      </c>
      <c r="F4" s="59" t="s">
        <v>159</v>
      </c>
      <c r="G4" s="59" t="s">
        <v>157</v>
      </c>
      <c r="H4" s="59" t="s">
        <v>102</v>
      </c>
      <c r="I4" s="61" t="s">
        <v>156</v>
      </c>
      <c r="J4" s="61" t="s">
        <v>169</v>
      </c>
      <c r="K4" s="61" t="s">
        <v>158</v>
      </c>
      <c r="L4" s="61" t="s">
        <v>155</v>
      </c>
      <c r="N4" s="62" t="s">
        <v>170</v>
      </c>
      <c r="O4" s="62" t="s">
        <v>162</v>
      </c>
      <c r="P4" s="59" t="s">
        <v>167</v>
      </c>
      <c r="Q4" s="59" t="s">
        <v>154</v>
      </c>
      <c r="R4" s="59" t="s">
        <v>157</v>
      </c>
      <c r="S4" s="59" t="s">
        <v>160</v>
      </c>
      <c r="T4" s="61" t="s">
        <v>156</v>
      </c>
      <c r="U4" s="59" t="s">
        <v>172</v>
      </c>
      <c r="V4" s="59" t="s">
        <v>161</v>
      </c>
      <c r="W4" s="63" t="s">
        <v>199</v>
      </c>
      <c r="X4" s="63" t="s">
        <v>155</v>
      </c>
      <c r="Y4" s="63" t="s">
        <v>158</v>
      </c>
    </row>
    <row r="5" spans="1:25" ht="15.45" customHeight="1" x14ac:dyDescent="0.2">
      <c r="A5" s="64">
        <v>2039</v>
      </c>
      <c r="B5" s="64">
        <v>2240</v>
      </c>
      <c r="C5" s="64">
        <v>1590</v>
      </c>
      <c r="D5" s="64">
        <v>2180</v>
      </c>
      <c r="E5" s="64">
        <v>2190</v>
      </c>
      <c r="F5" s="64">
        <v>2178</v>
      </c>
      <c r="G5" s="64">
        <v>2245</v>
      </c>
      <c r="H5" s="64">
        <v>2133</v>
      </c>
      <c r="I5" s="64">
        <v>2306</v>
      </c>
      <c r="J5" s="64">
        <v>2068</v>
      </c>
      <c r="K5" s="64">
        <v>2375</v>
      </c>
      <c r="L5" s="64">
        <v>2155</v>
      </c>
      <c r="N5" s="65">
        <v>1294</v>
      </c>
      <c r="O5" s="65">
        <v>1259</v>
      </c>
      <c r="P5" s="64">
        <v>597</v>
      </c>
      <c r="Q5" s="64">
        <v>1102</v>
      </c>
      <c r="R5" s="64">
        <v>1094</v>
      </c>
      <c r="S5" s="64">
        <v>1052</v>
      </c>
      <c r="T5" s="64">
        <v>1134</v>
      </c>
      <c r="U5" s="64">
        <v>1176</v>
      </c>
      <c r="V5" s="64">
        <v>1050</v>
      </c>
      <c r="W5" s="64">
        <v>1029</v>
      </c>
      <c r="X5" s="64">
        <v>1059</v>
      </c>
      <c r="Y5" s="64">
        <v>1083</v>
      </c>
    </row>
    <row r="6" spans="1:25" ht="15.45" customHeight="1" x14ac:dyDescent="0.2">
      <c r="A6" s="66">
        <v>2</v>
      </c>
      <c r="B6" s="66">
        <v>6</v>
      </c>
      <c r="C6" s="66">
        <v>1</v>
      </c>
      <c r="D6" s="66">
        <v>4</v>
      </c>
      <c r="E6" s="66">
        <v>5</v>
      </c>
      <c r="F6" s="66">
        <v>3</v>
      </c>
      <c r="G6" s="66">
        <v>4</v>
      </c>
      <c r="H6" s="66">
        <v>2</v>
      </c>
      <c r="I6" s="66">
        <v>5</v>
      </c>
      <c r="J6" s="66">
        <v>1</v>
      </c>
      <c r="K6" s="66">
        <v>6</v>
      </c>
      <c r="L6" s="66">
        <v>3</v>
      </c>
      <c r="N6" s="66">
        <v>6</v>
      </c>
      <c r="O6" s="66">
        <v>5</v>
      </c>
      <c r="P6" s="66">
        <v>1</v>
      </c>
      <c r="Q6" s="66">
        <v>4</v>
      </c>
      <c r="R6" s="66">
        <v>3</v>
      </c>
      <c r="S6" s="66">
        <v>2</v>
      </c>
      <c r="T6" s="66">
        <v>5</v>
      </c>
      <c r="U6" s="66">
        <v>6</v>
      </c>
      <c r="V6" s="66">
        <v>2</v>
      </c>
      <c r="W6" s="66">
        <v>1</v>
      </c>
      <c r="X6" s="66">
        <v>3</v>
      </c>
      <c r="Y6" s="66">
        <v>4</v>
      </c>
    </row>
    <row r="7" spans="1:25" ht="16.2" x14ac:dyDescent="0.2">
      <c r="A7" s="66">
        <f>IFERROR(RANK(A5,$A$5:$L$5,1),"-")</f>
        <v>2</v>
      </c>
      <c r="B7" s="66">
        <f t="shared" ref="B7:L7" si="0">IFERROR(RANK(B5,$A$5:$L$5,1),"-")</f>
        <v>9</v>
      </c>
      <c r="C7" s="66">
        <f t="shared" si="0"/>
        <v>1</v>
      </c>
      <c r="D7" s="66">
        <f t="shared" si="0"/>
        <v>7</v>
      </c>
      <c r="E7" s="66">
        <f t="shared" si="0"/>
        <v>8</v>
      </c>
      <c r="F7" s="66">
        <f t="shared" si="0"/>
        <v>6</v>
      </c>
      <c r="G7" s="66">
        <f t="shared" si="0"/>
        <v>10</v>
      </c>
      <c r="H7" s="66">
        <f t="shared" si="0"/>
        <v>4</v>
      </c>
      <c r="I7" s="66">
        <f t="shared" si="0"/>
        <v>11</v>
      </c>
      <c r="J7" s="66">
        <f t="shared" si="0"/>
        <v>3</v>
      </c>
      <c r="K7" s="66">
        <f t="shared" si="0"/>
        <v>12</v>
      </c>
      <c r="L7" s="66">
        <f t="shared" si="0"/>
        <v>5</v>
      </c>
      <c r="N7" s="66">
        <f>IFERROR(RANK(N5,$N$5:$Y$5,1),"-")</f>
        <v>12</v>
      </c>
      <c r="O7" s="66">
        <f t="shared" ref="O7:Y7" si="1">IFERROR(RANK(O5,$N$5:$Y$5,1),"-")</f>
        <v>11</v>
      </c>
      <c r="P7" s="66">
        <f t="shared" si="1"/>
        <v>1</v>
      </c>
      <c r="Q7" s="66">
        <f t="shared" si="1"/>
        <v>8</v>
      </c>
      <c r="R7" s="66">
        <f t="shared" si="1"/>
        <v>7</v>
      </c>
      <c r="S7" s="66">
        <f t="shared" si="1"/>
        <v>4</v>
      </c>
      <c r="T7" s="66">
        <f t="shared" si="1"/>
        <v>9</v>
      </c>
      <c r="U7" s="66">
        <f t="shared" si="1"/>
        <v>10</v>
      </c>
      <c r="V7" s="66">
        <f t="shared" si="1"/>
        <v>3</v>
      </c>
      <c r="W7" s="66">
        <f t="shared" si="1"/>
        <v>2</v>
      </c>
      <c r="X7" s="66">
        <f t="shared" si="1"/>
        <v>5</v>
      </c>
      <c r="Y7" s="66">
        <f t="shared" si="1"/>
        <v>6</v>
      </c>
    </row>
    <row r="8" spans="1:25" s="67" customFormat="1" ht="25.95" customHeight="1" x14ac:dyDescent="0.2">
      <c r="A8" s="67">
        <v>4</v>
      </c>
      <c r="C8" s="67">
        <v>3</v>
      </c>
      <c r="F8" s="67">
        <v>2</v>
      </c>
      <c r="H8" s="67">
        <v>5</v>
      </c>
      <c r="J8" s="67">
        <v>1</v>
      </c>
      <c r="L8" s="67">
        <v>6</v>
      </c>
      <c r="M8" s="67" t="s">
        <v>206</v>
      </c>
      <c r="N8" s="67">
        <v>2</v>
      </c>
      <c r="O8" s="67">
        <v>6</v>
      </c>
      <c r="P8" s="68">
        <v>3</v>
      </c>
      <c r="Q8" s="67">
        <v>4</v>
      </c>
      <c r="R8" s="67">
        <v>3</v>
      </c>
      <c r="S8" s="68">
        <v>5</v>
      </c>
      <c r="T8" s="67">
        <v>1</v>
      </c>
      <c r="U8" s="67">
        <v>5</v>
      </c>
      <c r="V8" s="68">
        <v>1</v>
      </c>
      <c r="W8" s="68">
        <v>4</v>
      </c>
      <c r="X8" s="68">
        <v>6</v>
      </c>
      <c r="Y8" s="68">
        <v>2</v>
      </c>
    </row>
    <row r="9" spans="1:25" ht="19.8" x14ac:dyDescent="0.2">
      <c r="A9" s="393" t="s">
        <v>130</v>
      </c>
      <c r="B9" s="393"/>
      <c r="C9" s="393"/>
      <c r="D9" s="393"/>
      <c r="E9" s="393"/>
      <c r="F9" s="393"/>
      <c r="G9" s="393" t="s">
        <v>130</v>
      </c>
      <c r="H9" s="393"/>
      <c r="I9" s="393"/>
      <c r="J9" s="393"/>
      <c r="K9" s="393"/>
      <c r="L9" s="393"/>
      <c r="N9" s="391" t="s">
        <v>44</v>
      </c>
      <c r="O9" s="394"/>
      <c r="P9" s="394"/>
      <c r="Q9" s="394"/>
      <c r="R9" s="394"/>
      <c r="S9" s="392"/>
      <c r="T9" s="391" t="s">
        <v>44</v>
      </c>
      <c r="U9" s="394"/>
      <c r="V9" s="394"/>
      <c r="W9" s="394"/>
      <c r="X9" s="394"/>
      <c r="Y9" s="392"/>
    </row>
    <row r="10" spans="1:25" ht="19.8" x14ac:dyDescent="0.2">
      <c r="A10" s="393" t="s">
        <v>34</v>
      </c>
      <c r="B10" s="393"/>
      <c r="C10" s="393" t="s">
        <v>13</v>
      </c>
      <c r="D10" s="393"/>
      <c r="E10" s="395" t="s">
        <v>15</v>
      </c>
      <c r="F10" s="396"/>
      <c r="G10" s="393" t="s">
        <v>37</v>
      </c>
      <c r="H10" s="393"/>
      <c r="I10" s="393" t="s">
        <v>35</v>
      </c>
      <c r="J10" s="393"/>
      <c r="K10" s="395" t="s">
        <v>15</v>
      </c>
      <c r="L10" s="396"/>
      <c r="N10" s="391" t="s">
        <v>50</v>
      </c>
      <c r="O10" s="392"/>
      <c r="P10" s="391" t="s">
        <v>13</v>
      </c>
      <c r="Q10" s="392"/>
      <c r="R10" s="391" t="s">
        <v>41</v>
      </c>
      <c r="S10" s="392"/>
      <c r="T10" s="391" t="s">
        <v>52</v>
      </c>
      <c r="U10" s="392"/>
      <c r="V10" s="391" t="s">
        <v>35</v>
      </c>
      <c r="W10" s="392"/>
      <c r="X10" s="391" t="s">
        <v>41</v>
      </c>
      <c r="Y10" s="392"/>
    </row>
    <row r="11" spans="1:25" x14ac:dyDescent="0.2">
      <c r="A11" s="57">
        <v>7</v>
      </c>
      <c r="B11" s="57">
        <v>8</v>
      </c>
      <c r="C11" s="58">
        <v>9</v>
      </c>
      <c r="D11" s="57">
        <v>10</v>
      </c>
      <c r="E11" s="57">
        <v>11</v>
      </c>
      <c r="F11" s="57">
        <v>12</v>
      </c>
      <c r="G11" s="57">
        <v>7</v>
      </c>
      <c r="H11" s="57">
        <v>8</v>
      </c>
      <c r="I11" s="58">
        <v>9</v>
      </c>
      <c r="J11" s="57">
        <v>10</v>
      </c>
      <c r="K11" s="57">
        <v>11</v>
      </c>
      <c r="L11" s="57">
        <v>12</v>
      </c>
      <c r="N11" s="57">
        <v>7</v>
      </c>
      <c r="O11" s="57">
        <v>8</v>
      </c>
      <c r="P11" s="58">
        <v>9</v>
      </c>
      <c r="Q11" s="57">
        <v>10</v>
      </c>
      <c r="R11" s="57">
        <v>11</v>
      </c>
      <c r="S11" s="57">
        <v>12</v>
      </c>
      <c r="T11" s="57">
        <v>7</v>
      </c>
      <c r="U11" s="57">
        <v>8</v>
      </c>
      <c r="V11" s="58">
        <v>9</v>
      </c>
      <c r="W11" s="57">
        <v>10</v>
      </c>
      <c r="X11" s="57">
        <v>11</v>
      </c>
      <c r="Y11" s="57">
        <v>12</v>
      </c>
    </row>
    <row r="12" spans="1:25" ht="14.4" x14ac:dyDescent="0.2">
      <c r="A12" s="59" t="s">
        <v>164</v>
      </c>
      <c r="B12" s="59" t="s">
        <v>116</v>
      </c>
      <c r="C12" s="59" t="s">
        <v>158</v>
      </c>
      <c r="D12" s="59" t="s">
        <v>147</v>
      </c>
      <c r="E12" s="59" t="s">
        <v>165</v>
      </c>
      <c r="F12" s="59" t="s">
        <v>155</v>
      </c>
      <c r="G12" s="59" t="s">
        <v>102</v>
      </c>
      <c r="H12" s="59" t="s">
        <v>157</v>
      </c>
      <c r="I12" s="61" t="s">
        <v>168</v>
      </c>
      <c r="J12" s="61" t="s">
        <v>163</v>
      </c>
      <c r="K12" s="61" t="s">
        <v>159</v>
      </c>
      <c r="L12" s="61" t="s">
        <v>169</v>
      </c>
      <c r="N12" s="63" t="s">
        <v>171</v>
      </c>
      <c r="O12" s="63" t="s">
        <v>157</v>
      </c>
      <c r="P12" s="63" t="s">
        <v>167</v>
      </c>
      <c r="Q12" s="59" t="s">
        <v>197</v>
      </c>
      <c r="R12" s="59" t="s">
        <v>166</v>
      </c>
      <c r="S12" s="59" t="s">
        <v>116</v>
      </c>
      <c r="T12" s="61" t="s">
        <v>158</v>
      </c>
      <c r="U12" s="59" t="s">
        <v>161</v>
      </c>
      <c r="V12" s="59" t="s">
        <v>155</v>
      </c>
      <c r="W12" s="59" t="s">
        <v>198</v>
      </c>
      <c r="X12" s="59" t="s">
        <v>159</v>
      </c>
      <c r="Y12" s="59" t="s">
        <v>164</v>
      </c>
    </row>
    <row r="13" spans="1:25" ht="15.6" x14ac:dyDescent="0.2">
      <c r="A13" s="64">
        <v>2532</v>
      </c>
      <c r="B13" s="64">
        <v>2186</v>
      </c>
      <c r="C13" s="64">
        <v>2226</v>
      </c>
      <c r="D13" s="64">
        <v>2273</v>
      </c>
      <c r="E13" s="64">
        <v>2534</v>
      </c>
      <c r="F13" s="64">
        <v>2382</v>
      </c>
      <c r="G13" s="64">
        <v>2241</v>
      </c>
      <c r="H13" s="64">
        <v>2411</v>
      </c>
      <c r="I13" s="64">
        <v>2252</v>
      </c>
      <c r="J13" s="64">
        <v>2511</v>
      </c>
      <c r="K13" s="64">
        <v>2341</v>
      </c>
      <c r="L13" s="64">
        <v>2513</v>
      </c>
      <c r="N13" s="64">
        <v>1294</v>
      </c>
      <c r="O13" s="64">
        <v>1253</v>
      </c>
      <c r="P13" s="64">
        <v>1215</v>
      </c>
      <c r="Q13" s="64">
        <v>1360</v>
      </c>
      <c r="R13" s="64">
        <v>1230</v>
      </c>
      <c r="S13" s="64">
        <v>1114</v>
      </c>
      <c r="T13" s="64">
        <v>1187</v>
      </c>
      <c r="U13" s="64">
        <v>1145</v>
      </c>
      <c r="V13" s="64">
        <v>1163</v>
      </c>
      <c r="W13" s="64">
        <v>1204</v>
      </c>
      <c r="X13" s="64">
        <v>1136</v>
      </c>
      <c r="Y13" s="64">
        <v>1189</v>
      </c>
    </row>
    <row r="14" spans="1:25" ht="16.2" x14ac:dyDescent="0.2">
      <c r="A14" s="66">
        <v>5</v>
      </c>
      <c r="B14" s="66">
        <v>1</v>
      </c>
      <c r="C14" s="66">
        <v>2</v>
      </c>
      <c r="D14" s="66">
        <v>3</v>
      </c>
      <c r="E14" s="66">
        <v>6</v>
      </c>
      <c r="F14" s="66">
        <v>4</v>
      </c>
      <c r="G14" s="66">
        <v>1</v>
      </c>
      <c r="H14" s="66">
        <v>4</v>
      </c>
      <c r="I14" s="66">
        <v>2</v>
      </c>
      <c r="J14" s="66">
        <v>5</v>
      </c>
      <c r="K14" s="66">
        <v>3</v>
      </c>
      <c r="L14" s="66">
        <v>6</v>
      </c>
      <c r="N14" s="66">
        <v>5</v>
      </c>
      <c r="O14" s="66">
        <v>4</v>
      </c>
      <c r="P14" s="66">
        <v>2</v>
      </c>
      <c r="Q14" s="66">
        <v>6</v>
      </c>
      <c r="R14" s="66">
        <v>3</v>
      </c>
      <c r="S14" s="66">
        <v>1</v>
      </c>
      <c r="T14" s="66">
        <v>4</v>
      </c>
      <c r="U14" s="66">
        <v>2</v>
      </c>
      <c r="V14" s="66">
        <v>3</v>
      </c>
      <c r="W14" s="66">
        <v>6</v>
      </c>
      <c r="X14" s="66">
        <v>1</v>
      </c>
      <c r="Y14" s="66">
        <v>5</v>
      </c>
    </row>
    <row r="15" spans="1:25" ht="16.2" x14ac:dyDescent="0.2">
      <c r="A15" s="66">
        <f>IFERROR(RANK(A13,$A$13:$L$13,1),"-")</f>
        <v>11</v>
      </c>
      <c r="B15" s="66">
        <f t="shared" ref="B15:L15" si="2">IFERROR(RANK(B13,$A$13:$L$13,1),"-")</f>
        <v>1</v>
      </c>
      <c r="C15" s="66">
        <f t="shared" si="2"/>
        <v>2</v>
      </c>
      <c r="D15" s="66">
        <f t="shared" si="2"/>
        <v>5</v>
      </c>
      <c r="E15" s="66">
        <f t="shared" si="2"/>
        <v>12</v>
      </c>
      <c r="F15" s="66">
        <f t="shared" si="2"/>
        <v>7</v>
      </c>
      <c r="G15" s="66">
        <f t="shared" si="2"/>
        <v>3</v>
      </c>
      <c r="H15" s="66">
        <f t="shared" si="2"/>
        <v>8</v>
      </c>
      <c r="I15" s="66">
        <f t="shared" si="2"/>
        <v>4</v>
      </c>
      <c r="J15" s="66">
        <f t="shared" si="2"/>
        <v>9</v>
      </c>
      <c r="K15" s="66">
        <f t="shared" si="2"/>
        <v>6</v>
      </c>
      <c r="L15" s="66">
        <f t="shared" si="2"/>
        <v>10</v>
      </c>
      <c r="N15" s="66">
        <f t="shared" ref="N15:X15" si="3">IFERROR(RANK(N13,$N$13:$Y$13,1),"-")</f>
        <v>11</v>
      </c>
      <c r="O15" s="66">
        <f t="shared" si="3"/>
        <v>10</v>
      </c>
      <c r="P15" s="66">
        <f t="shared" si="3"/>
        <v>8</v>
      </c>
      <c r="Q15" s="66">
        <f t="shared" si="3"/>
        <v>12</v>
      </c>
      <c r="R15" s="66">
        <f t="shared" si="3"/>
        <v>9</v>
      </c>
      <c r="S15" s="66">
        <f t="shared" si="3"/>
        <v>1</v>
      </c>
      <c r="T15" s="66">
        <f t="shared" si="3"/>
        <v>5</v>
      </c>
      <c r="U15" s="66">
        <f t="shared" si="3"/>
        <v>3</v>
      </c>
      <c r="V15" s="66">
        <f t="shared" si="3"/>
        <v>4</v>
      </c>
      <c r="W15" s="66">
        <f t="shared" si="3"/>
        <v>7</v>
      </c>
      <c r="X15" s="66">
        <f t="shared" si="3"/>
        <v>2</v>
      </c>
      <c r="Y15" s="66">
        <f>IFERROR(RANK(Y13,$N$13:$Y$13,1),"-")</f>
        <v>6</v>
      </c>
    </row>
    <row r="16" spans="1:25" ht="17.399999999999999" x14ac:dyDescent="0.2">
      <c r="A16" s="69"/>
      <c r="B16" s="69">
        <v>9</v>
      </c>
      <c r="C16" s="69">
        <v>10</v>
      </c>
      <c r="D16" s="69">
        <v>12</v>
      </c>
      <c r="E16" s="69"/>
      <c r="F16" s="69"/>
      <c r="G16" s="69">
        <v>7</v>
      </c>
      <c r="H16" s="69"/>
      <c r="I16" s="69">
        <v>11</v>
      </c>
      <c r="J16" s="69"/>
      <c r="K16" s="69">
        <v>8</v>
      </c>
      <c r="L16" s="69"/>
      <c r="N16" s="67">
        <v>12</v>
      </c>
      <c r="O16" s="67">
        <v>11</v>
      </c>
      <c r="P16" s="67">
        <v>10</v>
      </c>
      <c r="Q16" s="67">
        <v>8</v>
      </c>
      <c r="R16" s="67">
        <v>7</v>
      </c>
      <c r="S16" s="68">
        <v>9</v>
      </c>
      <c r="T16" s="68">
        <v>12</v>
      </c>
      <c r="U16" s="68">
        <v>7</v>
      </c>
      <c r="V16" s="68">
        <v>11</v>
      </c>
      <c r="W16" s="67">
        <v>9</v>
      </c>
      <c r="X16" s="68">
        <v>10</v>
      </c>
      <c r="Y16" s="68">
        <v>8</v>
      </c>
    </row>
    <row r="18" spans="1:18" ht="19.8" x14ac:dyDescent="0.2">
      <c r="A18" s="388" t="s">
        <v>200</v>
      </c>
      <c r="B18" s="388"/>
      <c r="C18" s="388"/>
      <c r="D18" s="388"/>
      <c r="E18" s="388"/>
      <c r="F18" s="388"/>
      <c r="G18" s="388" t="s">
        <v>200</v>
      </c>
      <c r="H18" s="388"/>
      <c r="I18" s="388"/>
      <c r="J18" s="388"/>
      <c r="K18" s="388"/>
      <c r="L18" s="388"/>
    </row>
    <row r="19" spans="1:18" ht="19.8" x14ac:dyDescent="0.2">
      <c r="A19" s="388" t="s">
        <v>38</v>
      </c>
      <c r="B19" s="388"/>
      <c r="C19" s="388" t="s">
        <v>13</v>
      </c>
      <c r="D19" s="388"/>
      <c r="E19" s="389" t="s">
        <v>15</v>
      </c>
      <c r="F19" s="390"/>
      <c r="G19" s="388" t="s">
        <v>43</v>
      </c>
      <c r="H19" s="388"/>
      <c r="I19" s="388" t="s">
        <v>35</v>
      </c>
      <c r="J19" s="388"/>
      <c r="K19" s="389" t="s">
        <v>15</v>
      </c>
      <c r="L19" s="390"/>
    </row>
    <row r="20" spans="1:18" x14ac:dyDescent="0.2">
      <c r="A20" s="57">
        <v>1</v>
      </c>
      <c r="B20" s="57">
        <v>2</v>
      </c>
      <c r="C20" s="58">
        <v>3</v>
      </c>
      <c r="D20" s="57">
        <v>4</v>
      </c>
      <c r="E20" s="57">
        <v>5</v>
      </c>
      <c r="F20" s="57">
        <v>6</v>
      </c>
      <c r="G20" s="57">
        <v>1</v>
      </c>
      <c r="H20" s="57">
        <v>2</v>
      </c>
      <c r="I20" s="58">
        <v>3</v>
      </c>
      <c r="J20" s="57">
        <v>4</v>
      </c>
      <c r="K20" s="57">
        <v>5</v>
      </c>
      <c r="L20" s="57">
        <v>6</v>
      </c>
    </row>
    <row r="21" spans="1:18" ht="15.6" x14ac:dyDescent="0.2">
      <c r="A21" s="59" t="s">
        <v>135</v>
      </c>
      <c r="B21" s="59" t="s">
        <v>145</v>
      </c>
      <c r="C21" s="59" t="s">
        <v>134</v>
      </c>
      <c r="D21" s="59" t="s">
        <v>143</v>
      </c>
      <c r="E21" s="59" t="s">
        <v>144</v>
      </c>
      <c r="F21" s="59" t="s">
        <v>136</v>
      </c>
      <c r="G21" s="61" t="s">
        <v>138</v>
      </c>
      <c r="H21" s="59" t="s">
        <v>142</v>
      </c>
      <c r="I21" s="59" t="s">
        <v>137</v>
      </c>
      <c r="J21" s="59" t="s">
        <v>140</v>
      </c>
      <c r="K21" s="59" t="s">
        <v>141</v>
      </c>
      <c r="L21" s="59" t="s">
        <v>139</v>
      </c>
      <c r="N21" s="59" t="s">
        <v>147</v>
      </c>
      <c r="O21" s="64">
        <v>2180</v>
      </c>
      <c r="Q21" s="59" t="s">
        <v>155</v>
      </c>
      <c r="R21" s="64">
        <v>2382</v>
      </c>
    </row>
    <row r="22" spans="1:18" ht="15.6" x14ac:dyDescent="0.2">
      <c r="A22" s="64"/>
      <c r="B22" s="64">
        <v>2011</v>
      </c>
      <c r="C22" s="64">
        <v>1431</v>
      </c>
      <c r="D22" s="64">
        <v>1553</v>
      </c>
      <c r="E22" s="64">
        <v>1536</v>
      </c>
      <c r="F22" s="64">
        <v>1486</v>
      </c>
      <c r="G22" s="64">
        <v>2003</v>
      </c>
      <c r="H22" s="64">
        <v>1435</v>
      </c>
      <c r="I22" s="64">
        <v>1546</v>
      </c>
      <c r="J22" s="64">
        <v>1494</v>
      </c>
      <c r="K22" s="64">
        <v>1465</v>
      </c>
      <c r="L22" s="64">
        <v>2008</v>
      </c>
      <c r="N22" s="59" t="s">
        <v>154</v>
      </c>
      <c r="O22" s="64">
        <v>2190</v>
      </c>
      <c r="Q22" s="59" t="s">
        <v>157</v>
      </c>
      <c r="R22" s="64">
        <v>2411</v>
      </c>
    </row>
    <row r="23" spans="1:18" ht="16.2" x14ac:dyDescent="0.2">
      <c r="A23" s="66" t="s">
        <v>207</v>
      </c>
      <c r="B23" s="66">
        <v>5</v>
      </c>
      <c r="C23" s="66">
        <v>1</v>
      </c>
      <c r="D23" s="66">
        <v>4</v>
      </c>
      <c r="E23" s="66">
        <v>3</v>
      </c>
      <c r="F23" s="66">
        <v>2</v>
      </c>
      <c r="G23" s="66">
        <v>5</v>
      </c>
      <c r="H23" s="66">
        <v>1</v>
      </c>
      <c r="I23" s="66">
        <v>4</v>
      </c>
      <c r="J23" s="66">
        <v>3</v>
      </c>
      <c r="K23" s="66">
        <v>2</v>
      </c>
      <c r="L23" s="66">
        <v>6</v>
      </c>
      <c r="N23" s="59" t="s">
        <v>196</v>
      </c>
      <c r="O23" s="64">
        <v>2240</v>
      </c>
      <c r="Q23" s="61" t="s">
        <v>163</v>
      </c>
      <c r="R23" s="64">
        <v>2511</v>
      </c>
    </row>
    <row r="24" spans="1:18" ht="16.2" x14ac:dyDescent="0.2">
      <c r="A24" s="66" t="str">
        <f>IFERROR(RANK(A22,$A$22:$L$22,1),"-")</f>
        <v>-</v>
      </c>
      <c r="B24" s="66">
        <f t="shared" ref="B24:L24" si="4">IFERROR(RANK(B22,$A$22:$L$22,1),"-")</f>
        <v>11</v>
      </c>
      <c r="C24" s="66">
        <f t="shared" si="4"/>
        <v>1</v>
      </c>
      <c r="D24" s="66">
        <f t="shared" si="4"/>
        <v>8</v>
      </c>
      <c r="E24" s="66">
        <f t="shared" si="4"/>
        <v>6</v>
      </c>
      <c r="F24" s="66">
        <f t="shared" si="4"/>
        <v>4</v>
      </c>
      <c r="G24" s="66">
        <f t="shared" si="4"/>
        <v>9</v>
      </c>
      <c r="H24" s="66">
        <f t="shared" si="4"/>
        <v>2</v>
      </c>
      <c r="I24" s="66">
        <f t="shared" si="4"/>
        <v>7</v>
      </c>
      <c r="J24" s="66">
        <f t="shared" si="4"/>
        <v>5</v>
      </c>
      <c r="K24" s="66">
        <f t="shared" si="4"/>
        <v>3</v>
      </c>
      <c r="L24" s="66">
        <f t="shared" si="4"/>
        <v>10</v>
      </c>
      <c r="N24" s="59" t="s">
        <v>157</v>
      </c>
      <c r="O24" s="64">
        <v>2245</v>
      </c>
      <c r="Q24" s="61" t="s">
        <v>169</v>
      </c>
      <c r="R24" s="64">
        <v>2513</v>
      </c>
    </row>
    <row r="25" spans="1:18" ht="25.05" customHeight="1" x14ac:dyDescent="0.2">
      <c r="A25" s="69"/>
      <c r="B25" s="70">
        <v>6</v>
      </c>
      <c r="C25" s="69">
        <v>3</v>
      </c>
      <c r="D25" s="70">
        <v>4</v>
      </c>
      <c r="E25" s="69">
        <v>2</v>
      </c>
      <c r="F25" s="69">
        <v>5</v>
      </c>
      <c r="G25" s="70">
        <v>1</v>
      </c>
      <c r="H25" s="69">
        <v>4</v>
      </c>
      <c r="I25" s="70">
        <v>3</v>
      </c>
      <c r="J25" s="69">
        <v>6</v>
      </c>
      <c r="K25" s="69">
        <v>1</v>
      </c>
      <c r="L25" s="70">
        <v>5</v>
      </c>
      <c r="N25" s="61" t="s">
        <v>156</v>
      </c>
      <c r="O25" s="64">
        <v>2306</v>
      </c>
      <c r="Q25" s="59" t="s">
        <v>164</v>
      </c>
      <c r="R25" s="64">
        <v>2532</v>
      </c>
    </row>
    <row r="26" spans="1:18" ht="19.8" x14ac:dyDescent="0.2">
      <c r="A26" s="385" t="s">
        <v>205</v>
      </c>
      <c r="B26" s="385"/>
      <c r="C26" s="385"/>
      <c r="D26" s="385"/>
      <c r="E26" s="385"/>
      <c r="F26" s="385"/>
      <c r="G26" s="385" t="s">
        <v>205</v>
      </c>
      <c r="H26" s="385"/>
      <c r="I26" s="385"/>
      <c r="J26" s="385"/>
      <c r="K26" s="385"/>
      <c r="L26" s="385"/>
      <c r="N26" s="61" t="s">
        <v>158</v>
      </c>
      <c r="O26" s="64">
        <v>2375</v>
      </c>
      <c r="Q26" s="59" t="s">
        <v>165</v>
      </c>
      <c r="R26" s="64">
        <v>2534</v>
      </c>
    </row>
    <row r="27" spans="1:18" ht="19.8" x14ac:dyDescent="0.2">
      <c r="A27" s="385" t="s">
        <v>42</v>
      </c>
      <c r="B27" s="385"/>
      <c r="C27" s="385" t="s">
        <v>13</v>
      </c>
      <c r="D27" s="385"/>
      <c r="E27" s="386" t="s">
        <v>15</v>
      </c>
      <c r="F27" s="387"/>
      <c r="G27" s="385" t="s">
        <v>45</v>
      </c>
      <c r="H27" s="385"/>
      <c r="I27" s="385" t="s">
        <v>35</v>
      </c>
      <c r="J27" s="385"/>
      <c r="K27" s="386" t="s">
        <v>15</v>
      </c>
      <c r="L27" s="387"/>
    </row>
    <row r="28" spans="1:18" x14ac:dyDescent="0.2">
      <c r="A28" s="57">
        <v>7</v>
      </c>
      <c r="B28" s="57">
        <v>8</v>
      </c>
      <c r="C28" s="58">
        <v>9</v>
      </c>
      <c r="D28" s="57">
        <v>10</v>
      </c>
      <c r="E28" s="57">
        <v>11</v>
      </c>
      <c r="F28" s="57">
        <v>12</v>
      </c>
      <c r="G28" s="57">
        <v>7</v>
      </c>
      <c r="H28" s="57">
        <v>8</v>
      </c>
      <c r="I28" s="58">
        <v>9</v>
      </c>
      <c r="J28" s="57">
        <v>10</v>
      </c>
      <c r="K28" s="57">
        <v>11</v>
      </c>
      <c r="L28" s="57">
        <v>12</v>
      </c>
    </row>
    <row r="29" spans="1:18" ht="14.4" x14ac:dyDescent="0.2">
      <c r="A29" s="59" t="s">
        <v>146</v>
      </c>
      <c r="B29" s="59" t="s">
        <v>152</v>
      </c>
      <c r="C29" s="59" t="s">
        <v>115</v>
      </c>
      <c r="D29" s="59" t="s">
        <v>114</v>
      </c>
      <c r="E29" s="59" t="s">
        <v>137</v>
      </c>
      <c r="F29" s="59" t="s">
        <v>147</v>
      </c>
      <c r="G29" s="61" t="s">
        <v>149</v>
      </c>
      <c r="H29" s="59" t="s">
        <v>151</v>
      </c>
      <c r="I29" s="59" t="s">
        <v>148</v>
      </c>
      <c r="J29" s="59" t="s">
        <v>136</v>
      </c>
      <c r="K29" s="59" t="s">
        <v>150</v>
      </c>
      <c r="L29" s="59" t="s">
        <v>101</v>
      </c>
    </row>
    <row r="30" spans="1:18" ht="15.6" x14ac:dyDescent="0.2">
      <c r="A30" s="64">
        <v>2138</v>
      </c>
      <c r="B30" s="64">
        <v>2332</v>
      </c>
      <c r="C30" s="64">
        <v>2086</v>
      </c>
      <c r="D30" s="64">
        <v>2300</v>
      </c>
      <c r="E30" s="64">
        <v>2351</v>
      </c>
      <c r="F30" s="64">
        <v>2393</v>
      </c>
      <c r="G30" s="64">
        <v>2498</v>
      </c>
      <c r="H30" s="64">
        <v>2171</v>
      </c>
      <c r="I30" s="64">
        <v>2512</v>
      </c>
      <c r="J30" s="64">
        <v>2098</v>
      </c>
      <c r="K30" s="64">
        <v>2163</v>
      </c>
      <c r="L30" s="64">
        <v>2402</v>
      </c>
    </row>
    <row r="31" spans="1:18" ht="16.2" x14ac:dyDescent="0.2">
      <c r="A31" s="66">
        <v>2</v>
      </c>
      <c r="B31" s="66">
        <v>4</v>
      </c>
      <c r="C31" s="66">
        <v>1</v>
      </c>
      <c r="D31" s="66">
        <v>3</v>
      </c>
      <c r="E31" s="66">
        <v>5</v>
      </c>
      <c r="F31" s="66">
        <v>6</v>
      </c>
      <c r="G31" s="66">
        <v>5</v>
      </c>
      <c r="H31" s="66">
        <v>3</v>
      </c>
      <c r="I31" s="66">
        <v>6</v>
      </c>
      <c r="J31" s="66">
        <v>1</v>
      </c>
      <c r="K31" s="66">
        <v>2</v>
      </c>
      <c r="L31" s="66">
        <v>4</v>
      </c>
    </row>
    <row r="32" spans="1:18" ht="16.2" x14ac:dyDescent="0.2">
      <c r="A32" s="66">
        <f>IFERROR(RANK(A30,$A$30:$L$30,1),"-")</f>
        <v>3</v>
      </c>
      <c r="B32" s="66">
        <f t="shared" ref="B32:L32" si="5">IFERROR(RANK(B30,$A$30:$L$30,1),"-")</f>
        <v>7</v>
      </c>
      <c r="C32" s="66">
        <f t="shared" si="5"/>
        <v>1</v>
      </c>
      <c r="D32" s="66">
        <f t="shared" si="5"/>
        <v>6</v>
      </c>
      <c r="E32" s="66">
        <f t="shared" si="5"/>
        <v>8</v>
      </c>
      <c r="F32" s="66">
        <f t="shared" si="5"/>
        <v>9</v>
      </c>
      <c r="G32" s="66">
        <f t="shared" si="5"/>
        <v>11</v>
      </c>
      <c r="H32" s="66">
        <f t="shared" si="5"/>
        <v>5</v>
      </c>
      <c r="I32" s="66">
        <f t="shared" si="5"/>
        <v>12</v>
      </c>
      <c r="J32" s="66">
        <f t="shared" si="5"/>
        <v>2</v>
      </c>
      <c r="K32" s="66">
        <f t="shared" si="5"/>
        <v>4</v>
      </c>
      <c r="L32" s="66">
        <f t="shared" si="5"/>
        <v>10</v>
      </c>
    </row>
    <row r="33" spans="1:12" ht="22.95" customHeight="1" x14ac:dyDescent="0.2">
      <c r="A33" s="70">
        <v>7</v>
      </c>
      <c r="B33" s="69">
        <v>9</v>
      </c>
      <c r="C33" s="70">
        <v>9</v>
      </c>
      <c r="D33" s="70">
        <v>8</v>
      </c>
      <c r="E33" s="69">
        <v>10</v>
      </c>
      <c r="F33" s="69">
        <v>7</v>
      </c>
      <c r="G33" s="69">
        <v>12</v>
      </c>
      <c r="H33" s="70">
        <v>12</v>
      </c>
      <c r="I33" s="69">
        <v>8</v>
      </c>
      <c r="J33" s="70">
        <v>10</v>
      </c>
      <c r="K33" s="70">
        <v>11</v>
      </c>
      <c r="L33" s="69">
        <v>11</v>
      </c>
    </row>
  </sheetData>
  <mergeCells count="48">
    <mergeCell ref="X2:Y2"/>
    <mergeCell ref="A1:F1"/>
    <mergeCell ref="G1:L1"/>
    <mergeCell ref="N1:S1"/>
    <mergeCell ref="T1:Y1"/>
    <mergeCell ref="A2:B2"/>
    <mergeCell ref="C2:D2"/>
    <mergeCell ref="E2:F2"/>
    <mergeCell ref="G2:H2"/>
    <mergeCell ref="I2:J2"/>
    <mergeCell ref="K2:L2"/>
    <mergeCell ref="N2:O2"/>
    <mergeCell ref="P2:Q2"/>
    <mergeCell ref="R2:S2"/>
    <mergeCell ref="T2:U2"/>
    <mergeCell ref="V2:W2"/>
    <mergeCell ref="X10:Y10"/>
    <mergeCell ref="A9:F9"/>
    <mergeCell ref="G9:L9"/>
    <mergeCell ref="N9:S9"/>
    <mergeCell ref="T9:Y9"/>
    <mergeCell ref="A10:B10"/>
    <mergeCell ref="C10:D10"/>
    <mergeCell ref="E10:F10"/>
    <mergeCell ref="G10:H10"/>
    <mergeCell ref="I10:J10"/>
    <mergeCell ref="K10:L10"/>
    <mergeCell ref="N10:O10"/>
    <mergeCell ref="P10:Q10"/>
    <mergeCell ref="R10:S10"/>
    <mergeCell ref="T10:U10"/>
    <mergeCell ref="V10:W10"/>
    <mergeCell ref="A18:F18"/>
    <mergeCell ref="G18:L18"/>
    <mergeCell ref="A19:B19"/>
    <mergeCell ref="C19:D19"/>
    <mergeCell ref="E19:F19"/>
    <mergeCell ref="G19:H19"/>
    <mergeCell ref="I19:J19"/>
    <mergeCell ref="K19:L19"/>
    <mergeCell ref="A26:F26"/>
    <mergeCell ref="G26:L26"/>
    <mergeCell ref="A27:B27"/>
    <mergeCell ref="C27:D27"/>
    <mergeCell ref="E27:F27"/>
    <mergeCell ref="G27:H27"/>
    <mergeCell ref="I27:J27"/>
    <mergeCell ref="K27:L27"/>
  </mergeCells>
  <conditionalFormatting sqref="A6:L6 A14:L14 T9:Y9">
    <cfRule type="cellIs" dxfId="128" priority="37" operator="equal">
      <formula>3</formula>
    </cfRule>
    <cfRule type="cellIs" dxfId="127" priority="38" operator="equal">
      <formula>2</formula>
    </cfRule>
    <cfRule type="cellIs" dxfId="126" priority="39" operator="equal">
      <formula>1</formula>
    </cfRule>
  </conditionalFormatting>
  <conditionalFormatting sqref="A7:L7">
    <cfRule type="cellIs" dxfId="125" priority="34" operator="equal">
      <formula>3</formula>
    </cfRule>
    <cfRule type="cellIs" dxfId="124" priority="35" operator="equal">
      <formula>2</formula>
    </cfRule>
    <cfRule type="cellIs" dxfId="123" priority="36" operator="equal">
      <formula>1</formula>
    </cfRule>
  </conditionalFormatting>
  <conditionalFormatting sqref="A15:L15">
    <cfRule type="cellIs" dxfId="122" priority="31" operator="equal">
      <formula>3</formula>
    </cfRule>
    <cfRule type="cellIs" dxfId="121" priority="32" operator="equal">
      <formula>2</formula>
    </cfRule>
    <cfRule type="cellIs" dxfId="120" priority="33" operator="equal">
      <formula>1</formula>
    </cfRule>
  </conditionalFormatting>
  <conditionalFormatting sqref="G31:L31">
    <cfRule type="cellIs" dxfId="119" priority="25" operator="equal">
      <formula>3</formula>
    </cfRule>
    <cfRule type="cellIs" dxfId="118" priority="26" operator="equal">
      <formula>2</formula>
    </cfRule>
    <cfRule type="cellIs" dxfId="117" priority="27" operator="equal">
      <formula>1</formula>
    </cfRule>
  </conditionalFormatting>
  <conditionalFormatting sqref="A31:F31 A23:L23">
    <cfRule type="cellIs" dxfId="116" priority="28" operator="equal">
      <formula>3</formula>
    </cfRule>
    <cfRule type="cellIs" dxfId="115" priority="29" operator="equal">
      <formula>2</formula>
    </cfRule>
    <cfRule type="cellIs" dxfId="114" priority="30" operator="equal">
      <formula>1</formula>
    </cfRule>
  </conditionalFormatting>
  <conditionalFormatting sqref="A24:L24">
    <cfRule type="cellIs" dxfId="113" priority="22" operator="equal">
      <formula>3</formula>
    </cfRule>
    <cfRule type="cellIs" dxfId="112" priority="23" operator="equal">
      <formula>2</formula>
    </cfRule>
    <cfRule type="cellIs" dxfId="111" priority="24" operator="equal">
      <formula>1</formula>
    </cfRule>
  </conditionalFormatting>
  <conditionalFormatting sqref="A32:L32">
    <cfRule type="cellIs" dxfId="110" priority="19" operator="equal">
      <formula>3</formula>
    </cfRule>
    <cfRule type="cellIs" dxfId="109" priority="20" operator="equal">
      <formula>2</formula>
    </cfRule>
    <cfRule type="cellIs" dxfId="108" priority="21" operator="equal">
      <formula>1</formula>
    </cfRule>
  </conditionalFormatting>
  <conditionalFormatting sqref="T14:Y14">
    <cfRule type="cellIs" dxfId="107" priority="13" operator="equal">
      <formula>3</formula>
    </cfRule>
    <cfRule type="cellIs" dxfId="106" priority="14" operator="equal">
      <formula>2</formula>
    </cfRule>
    <cfRule type="cellIs" dxfId="105" priority="15" operator="equal">
      <formula>1</formula>
    </cfRule>
  </conditionalFormatting>
  <conditionalFormatting sqref="N6:S6">
    <cfRule type="cellIs" dxfId="104" priority="16" operator="equal">
      <formula>3</formula>
    </cfRule>
    <cfRule type="cellIs" dxfId="103" priority="17" operator="equal">
      <formula>2</formula>
    </cfRule>
    <cfRule type="cellIs" dxfId="102" priority="18" operator="equal">
      <formula>1</formula>
    </cfRule>
  </conditionalFormatting>
  <conditionalFormatting sqref="N7:Y7">
    <cfRule type="cellIs" dxfId="101" priority="10" operator="equal">
      <formula>3</formula>
    </cfRule>
    <cfRule type="cellIs" dxfId="100" priority="11" operator="equal">
      <formula>2</formula>
    </cfRule>
    <cfRule type="cellIs" dxfId="99" priority="12" operator="equal">
      <formula>1</formula>
    </cfRule>
  </conditionalFormatting>
  <conditionalFormatting sqref="N15:Y15">
    <cfRule type="cellIs" dxfId="98" priority="7" operator="equal">
      <formula>3</formula>
    </cfRule>
    <cfRule type="cellIs" dxfId="97" priority="8" operator="equal">
      <formula>2</formula>
    </cfRule>
    <cfRule type="cellIs" dxfId="96" priority="9" operator="equal">
      <formula>1</formula>
    </cfRule>
  </conditionalFormatting>
  <conditionalFormatting sqref="N14:S14">
    <cfRule type="cellIs" dxfId="95" priority="4" operator="equal">
      <formula>3</formula>
    </cfRule>
    <cfRule type="cellIs" dxfId="94" priority="5" operator="equal">
      <formula>2</formula>
    </cfRule>
    <cfRule type="cellIs" dxfId="93" priority="6" operator="equal">
      <formula>1</formula>
    </cfRule>
  </conditionalFormatting>
  <conditionalFormatting sqref="T6:Y6">
    <cfRule type="cellIs" dxfId="92" priority="1" operator="equal">
      <formula>3</formula>
    </cfRule>
    <cfRule type="cellIs" dxfId="91" priority="2" operator="equal">
      <formula>2</formula>
    </cfRule>
    <cfRule type="cellIs" dxfId="9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4294967294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14"/>
  <sheetViews>
    <sheetView workbookViewId="0">
      <selection activeCell="E5" sqref="E5"/>
    </sheetView>
  </sheetViews>
  <sheetFormatPr baseColWidth="10" defaultRowHeight="12.6" x14ac:dyDescent="0.2"/>
  <cols>
    <col min="1" max="1" width="17.453125" customWidth="1"/>
    <col min="6" max="6" width="15.26953125" customWidth="1"/>
  </cols>
  <sheetData>
    <row r="2" spans="1:12" ht="13.2" thickBot="1" x14ac:dyDescent="0.25">
      <c r="B2" t="s">
        <v>88</v>
      </c>
      <c r="C2" t="s">
        <v>89</v>
      </c>
      <c r="D2" t="s">
        <v>90</v>
      </c>
      <c r="E2" t="s">
        <v>91</v>
      </c>
      <c r="H2" t="s">
        <v>89</v>
      </c>
      <c r="I2" t="s">
        <v>90</v>
      </c>
      <c r="J2" t="s">
        <v>91</v>
      </c>
    </row>
    <row r="3" spans="1:12" ht="19.8" x14ac:dyDescent="0.3">
      <c r="A3" s="403" t="s">
        <v>92</v>
      </c>
      <c r="B3" s="1">
        <v>1</v>
      </c>
      <c r="C3" s="2"/>
      <c r="D3" s="2"/>
      <c r="E3" s="3"/>
      <c r="F3" s="403" t="s">
        <v>93</v>
      </c>
      <c r="G3" s="1"/>
      <c r="H3" s="2"/>
      <c r="I3" s="2"/>
      <c r="J3" s="3"/>
      <c r="K3" s="4"/>
      <c r="L3" s="4"/>
    </row>
    <row r="4" spans="1:12" ht="19.8" x14ac:dyDescent="0.3">
      <c r="A4" s="404"/>
      <c r="B4" s="5">
        <v>2</v>
      </c>
      <c r="C4" s="6"/>
      <c r="D4" s="6"/>
      <c r="E4" s="7"/>
      <c r="F4" s="404"/>
      <c r="G4" s="5"/>
      <c r="H4" s="6"/>
      <c r="I4" s="6"/>
      <c r="J4" s="7"/>
      <c r="K4" s="4"/>
      <c r="L4" s="4"/>
    </row>
    <row r="5" spans="1:12" ht="19.8" x14ac:dyDescent="0.3">
      <c r="A5" s="404"/>
      <c r="B5" s="5">
        <v>3</v>
      </c>
      <c r="C5" s="6"/>
      <c r="D5" s="6"/>
      <c r="E5" s="7"/>
      <c r="F5" s="404"/>
      <c r="G5" s="5"/>
      <c r="H5" s="6"/>
      <c r="I5" s="6"/>
      <c r="J5" s="7"/>
      <c r="K5" s="4"/>
      <c r="L5" s="4"/>
    </row>
    <row r="6" spans="1:12" ht="19.8" x14ac:dyDescent="0.3">
      <c r="A6" s="404"/>
      <c r="B6" s="5">
        <v>4</v>
      </c>
      <c r="C6" s="6"/>
      <c r="D6" s="6"/>
      <c r="E6" s="7"/>
      <c r="F6" s="404"/>
      <c r="G6" s="5"/>
      <c r="H6" s="6"/>
      <c r="I6" s="6"/>
      <c r="J6" s="7"/>
      <c r="L6" s="4"/>
    </row>
    <row r="7" spans="1:12" ht="19.8" x14ac:dyDescent="0.3">
      <c r="A7" s="404"/>
      <c r="B7" s="8">
        <v>5</v>
      </c>
      <c r="C7" s="6"/>
      <c r="D7" s="6"/>
      <c r="E7" s="7"/>
      <c r="F7" s="404"/>
      <c r="G7" s="8"/>
      <c r="H7" s="6"/>
      <c r="I7" s="6"/>
      <c r="J7" s="7"/>
    </row>
    <row r="8" spans="1:12" ht="20.399999999999999" thickBot="1" x14ac:dyDescent="0.35">
      <c r="A8" s="405"/>
      <c r="B8" s="11">
        <v>6</v>
      </c>
      <c r="C8" s="12"/>
      <c r="D8" s="12"/>
      <c r="E8" s="13"/>
      <c r="F8" s="405"/>
      <c r="G8" s="11"/>
      <c r="H8" s="12"/>
      <c r="I8" s="12"/>
      <c r="J8" s="13"/>
    </row>
    <row r="9" spans="1:12" ht="20.399999999999999" thickBot="1" x14ac:dyDescent="0.35">
      <c r="A9" s="403" t="s">
        <v>35</v>
      </c>
      <c r="B9" s="1">
        <v>7</v>
      </c>
      <c r="C9" s="2"/>
      <c r="D9" s="2"/>
      <c r="E9" s="3"/>
      <c r="F9" s="403" t="s">
        <v>97</v>
      </c>
      <c r="G9" s="1"/>
      <c r="H9" s="2"/>
      <c r="I9" s="2"/>
      <c r="J9" s="3"/>
    </row>
    <row r="10" spans="1:12" ht="20.399999999999999" thickBot="1" x14ac:dyDescent="0.35">
      <c r="A10" s="404"/>
      <c r="B10" s="5">
        <v>8</v>
      </c>
      <c r="C10" s="6"/>
      <c r="D10" s="6"/>
      <c r="E10" s="7"/>
      <c r="F10" s="404"/>
      <c r="G10" s="5"/>
      <c r="H10" s="6"/>
      <c r="I10" s="6"/>
      <c r="J10" s="7"/>
      <c r="K10" s="406" t="s">
        <v>94</v>
      </c>
      <c r="L10" s="407"/>
    </row>
    <row r="11" spans="1:12" ht="19.8" x14ac:dyDescent="0.3">
      <c r="A11" s="404"/>
      <c r="B11" s="5">
        <v>9</v>
      </c>
      <c r="C11" s="6"/>
      <c r="D11" s="6"/>
      <c r="E11" s="7"/>
      <c r="F11" s="404"/>
      <c r="G11" s="5"/>
      <c r="H11" s="6"/>
      <c r="I11" s="6"/>
      <c r="J11" s="7"/>
      <c r="K11" s="9" t="s">
        <v>95</v>
      </c>
      <c r="L11" s="10"/>
    </row>
    <row r="12" spans="1:12" ht="19.8" x14ac:dyDescent="0.3">
      <c r="A12" s="404"/>
      <c r="B12" s="5">
        <v>10</v>
      </c>
      <c r="C12" s="6"/>
      <c r="D12" s="6"/>
      <c r="E12" s="7"/>
      <c r="F12" s="404"/>
      <c r="G12" s="5"/>
      <c r="H12" s="6"/>
      <c r="I12" s="6"/>
      <c r="J12" s="7"/>
      <c r="K12" s="14" t="s">
        <v>96</v>
      </c>
      <c r="L12" s="15"/>
    </row>
    <row r="13" spans="1:12" ht="20.399999999999999" thickBot="1" x14ac:dyDescent="0.35">
      <c r="A13" s="404"/>
      <c r="B13" s="8">
        <v>11</v>
      </c>
      <c r="C13" s="6"/>
      <c r="D13" s="6"/>
      <c r="E13" s="7"/>
      <c r="F13" s="404"/>
      <c r="G13" s="8"/>
      <c r="H13" s="6"/>
      <c r="I13" s="6"/>
      <c r="J13" s="7"/>
      <c r="K13" s="16" t="s">
        <v>98</v>
      </c>
      <c r="L13" s="17"/>
    </row>
    <row r="14" spans="1:12" ht="20.399999999999999" thickBot="1" x14ac:dyDescent="0.35">
      <c r="A14" s="405"/>
      <c r="B14" s="11">
        <v>12</v>
      </c>
      <c r="C14" s="12"/>
      <c r="D14" s="12"/>
      <c r="E14" s="13"/>
      <c r="F14" s="405"/>
      <c r="G14" s="11"/>
      <c r="H14" s="12"/>
      <c r="I14" s="12"/>
      <c r="J14" s="13"/>
      <c r="K14" s="4"/>
      <c r="L14" s="4"/>
    </row>
  </sheetData>
  <mergeCells count="5">
    <mergeCell ref="A3:A8"/>
    <mergeCell ref="F3:F8"/>
    <mergeCell ref="A9:A14"/>
    <mergeCell ref="F9:F14"/>
    <mergeCell ref="K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7B842-4C84-4BED-BC27-8FDB6FCF481F}">
  <sheetPr>
    <pageSetUpPr fitToPage="1"/>
  </sheetPr>
  <dimension ref="A1:M66"/>
  <sheetViews>
    <sheetView topLeftCell="A4" zoomScaleNormal="100" workbookViewId="0">
      <selection activeCell="I35" sqref="I35"/>
    </sheetView>
  </sheetViews>
  <sheetFormatPr baseColWidth="10" defaultColWidth="11" defaultRowHeight="13.2" x14ac:dyDescent="0.25"/>
  <cols>
    <col min="1" max="16384" width="11" style="30"/>
  </cols>
  <sheetData>
    <row r="1" spans="1:13" ht="30.6" x14ac:dyDescent="0.25">
      <c r="B1" s="268"/>
      <c r="C1" s="321" t="s">
        <v>129</v>
      </c>
      <c r="D1" s="321"/>
      <c r="E1" s="321"/>
      <c r="F1" s="321"/>
      <c r="G1" s="321"/>
      <c r="H1" s="321"/>
    </row>
    <row r="2" spans="1:13" ht="16.05" customHeight="1" x14ac:dyDescent="0.25">
      <c r="B2" s="268"/>
      <c r="C2" s="269"/>
      <c r="D2" s="269"/>
      <c r="E2" s="269"/>
      <c r="F2" s="269"/>
      <c r="G2" s="269"/>
      <c r="H2" s="270"/>
      <c r="I2" s="270"/>
      <c r="J2" s="270"/>
      <c r="K2" s="270"/>
      <c r="L2" s="270"/>
      <c r="M2" s="270"/>
    </row>
    <row r="3" spans="1:13" ht="25.2" x14ac:dyDescent="0.45">
      <c r="A3" s="271"/>
      <c r="B3" s="272"/>
      <c r="C3" s="322" t="s">
        <v>30</v>
      </c>
      <c r="D3" s="322"/>
      <c r="E3" s="322"/>
      <c r="F3" s="322"/>
      <c r="G3" s="322"/>
      <c r="H3" s="271"/>
      <c r="I3" s="271"/>
    </row>
    <row r="5" spans="1:13" ht="13.8" x14ac:dyDescent="0.25">
      <c r="A5" s="273" t="s">
        <v>128</v>
      </c>
      <c r="C5" s="273"/>
      <c r="D5" s="273"/>
      <c r="E5" s="273"/>
      <c r="F5" s="273"/>
      <c r="G5" s="273"/>
      <c r="H5" s="273"/>
      <c r="I5" s="273"/>
    </row>
    <row r="6" spans="1:13" ht="13.8" x14ac:dyDescent="0.25">
      <c r="A6" s="274" t="s">
        <v>173</v>
      </c>
      <c r="C6" s="274"/>
      <c r="D6" s="274"/>
      <c r="E6" s="274"/>
      <c r="F6" s="274"/>
      <c r="G6" s="274"/>
      <c r="H6" s="274"/>
      <c r="I6" s="274"/>
    </row>
    <row r="7" spans="1:13" ht="13.8" x14ac:dyDescent="0.25">
      <c r="A7" s="274" t="s">
        <v>0</v>
      </c>
      <c r="C7" s="274"/>
      <c r="D7" s="274"/>
      <c r="E7" s="274"/>
      <c r="F7" s="274"/>
      <c r="G7" s="274"/>
      <c r="H7" s="274"/>
      <c r="I7" s="274"/>
    </row>
    <row r="8" spans="1:13" x14ac:dyDescent="0.25">
      <c r="A8" s="275"/>
      <c r="B8" s="275"/>
      <c r="C8" s="275"/>
      <c r="D8" s="275"/>
      <c r="E8" s="275"/>
      <c r="F8" s="275"/>
      <c r="G8" s="275"/>
      <c r="H8" s="275"/>
      <c r="I8" s="275"/>
    </row>
    <row r="9" spans="1:13" ht="15.6" x14ac:dyDescent="0.3">
      <c r="A9" s="276"/>
      <c r="B9" s="276"/>
      <c r="C9" s="277" t="s">
        <v>1</v>
      </c>
      <c r="D9" s="276"/>
      <c r="E9" s="276"/>
      <c r="F9" s="276"/>
      <c r="G9" s="276"/>
      <c r="H9" s="276"/>
      <c r="I9" s="276"/>
    </row>
    <row r="10" spans="1:13" ht="13.05" customHeight="1" x14ac:dyDescent="0.25">
      <c r="A10" s="278" t="s">
        <v>336</v>
      </c>
      <c r="B10" s="279"/>
      <c r="C10" s="279"/>
      <c r="D10" s="279"/>
      <c r="E10" s="279"/>
      <c r="F10" s="279"/>
      <c r="G10" s="279"/>
      <c r="H10" s="280"/>
      <c r="I10" s="275"/>
    </row>
    <row r="11" spans="1:13" ht="13.05" customHeight="1" x14ac:dyDescent="0.25">
      <c r="A11" s="281" t="s">
        <v>337</v>
      </c>
      <c r="B11" s="279"/>
      <c r="C11" s="279"/>
      <c r="D11" s="279"/>
      <c r="E11" s="279"/>
      <c r="F11" s="279"/>
      <c r="G11" s="279"/>
      <c r="H11" s="275"/>
      <c r="I11" s="280"/>
    </row>
    <row r="12" spans="1:13" ht="13.05" customHeight="1" x14ac:dyDescent="0.25">
      <c r="A12" s="281" t="s">
        <v>174</v>
      </c>
      <c r="B12" s="279"/>
      <c r="C12" s="279"/>
      <c r="D12" s="279"/>
      <c r="E12" s="279"/>
      <c r="F12" s="279"/>
      <c r="G12" s="279"/>
      <c r="H12" s="275"/>
      <c r="I12" s="275"/>
    </row>
    <row r="13" spans="1:13" ht="13.05" customHeight="1" x14ac:dyDescent="0.25">
      <c r="A13" s="279" t="s">
        <v>217</v>
      </c>
      <c r="B13" s="279"/>
      <c r="C13" s="279"/>
      <c r="D13" s="279"/>
      <c r="E13" s="279"/>
      <c r="F13" s="279"/>
      <c r="G13" s="279"/>
      <c r="H13" s="275"/>
      <c r="I13" s="275"/>
    </row>
    <row r="14" spans="1:13" ht="13.05" customHeight="1" x14ac:dyDescent="0.25">
      <c r="A14" s="281" t="s">
        <v>338</v>
      </c>
      <c r="B14" s="282"/>
      <c r="C14" s="279"/>
      <c r="D14" s="279"/>
      <c r="E14" s="279"/>
      <c r="F14" s="279"/>
      <c r="G14" s="279"/>
      <c r="H14" s="275"/>
      <c r="I14" s="275"/>
    </row>
    <row r="15" spans="1:13" ht="13.05" customHeight="1" x14ac:dyDescent="0.25">
      <c r="A15" s="281"/>
      <c r="B15" s="282"/>
      <c r="C15" s="279"/>
      <c r="D15" s="279"/>
      <c r="E15" s="279"/>
      <c r="F15" s="279"/>
      <c r="G15" s="279"/>
      <c r="H15" s="275"/>
      <c r="I15" s="275"/>
    </row>
    <row r="16" spans="1:13" ht="13.05" customHeight="1" x14ac:dyDescent="0.3">
      <c r="A16" s="276"/>
      <c r="B16" s="283"/>
      <c r="C16" s="277" t="s">
        <v>57</v>
      </c>
      <c r="D16" s="276"/>
      <c r="E16" s="276"/>
      <c r="F16" s="276"/>
      <c r="G16" s="276"/>
      <c r="H16" s="276"/>
      <c r="I16" s="276" t="s">
        <v>225</v>
      </c>
    </row>
    <row r="17" spans="1:9" ht="13.05" customHeight="1" x14ac:dyDescent="0.25">
      <c r="A17" s="279" t="s">
        <v>106</v>
      </c>
      <c r="B17" s="282"/>
      <c r="C17" s="279"/>
      <c r="D17" s="279"/>
      <c r="E17" s="279"/>
      <c r="F17" s="279"/>
      <c r="G17" s="275"/>
      <c r="H17" s="275"/>
      <c r="I17" s="275"/>
    </row>
    <row r="18" spans="1:9" ht="13.05" customHeight="1" x14ac:dyDescent="0.25">
      <c r="A18" s="279" t="s">
        <v>339</v>
      </c>
      <c r="B18" s="282"/>
      <c r="C18" s="279"/>
      <c r="D18" s="279"/>
      <c r="E18" s="279"/>
      <c r="F18" s="279"/>
      <c r="G18" s="275"/>
      <c r="H18" s="280"/>
      <c r="I18" s="275"/>
    </row>
    <row r="19" spans="1:9" ht="13.05" customHeight="1" x14ac:dyDescent="0.25">
      <c r="A19" s="275"/>
      <c r="B19" s="284"/>
      <c r="C19" s="275"/>
      <c r="D19" s="275"/>
      <c r="E19" s="275"/>
      <c r="F19" s="275"/>
      <c r="G19" s="275"/>
      <c r="H19" s="275"/>
      <c r="I19" s="275"/>
    </row>
    <row r="20" spans="1:9" ht="13.05" customHeight="1" x14ac:dyDescent="0.3">
      <c r="A20" s="276"/>
      <c r="B20" s="283"/>
      <c r="C20" s="277" t="s">
        <v>58</v>
      </c>
      <c r="D20" s="276"/>
      <c r="E20" s="276"/>
      <c r="F20" s="276"/>
      <c r="G20" s="276"/>
      <c r="H20" s="276"/>
      <c r="I20" s="276"/>
    </row>
    <row r="21" spans="1:9" ht="13.05" customHeight="1" x14ac:dyDescent="0.25">
      <c r="A21" s="279" t="s">
        <v>175</v>
      </c>
      <c r="B21" s="282"/>
      <c r="C21" s="279"/>
      <c r="D21" s="279"/>
      <c r="E21" s="279"/>
      <c r="F21" s="279"/>
      <c r="G21" s="279"/>
      <c r="H21" s="275"/>
      <c r="I21" s="275"/>
    </row>
    <row r="22" spans="1:9" s="287" customFormat="1" ht="13.05" customHeight="1" x14ac:dyDescent="0.2">
      <c r="A22" s="285" t="s">
        <v>218</v>
      </c>
      <c r="B22" s="229"/>
      <c r="C22" s="229"/>
      <c r="D22" s="229"/>
      <c r="E22" s="229"/>
      <c r="F22" s="229"/>
      <c r="G22" s="229"/>
      <c r="H22" s="286"/>
      <c r="I22" s="286"/>
    </row>
    <row r="23" spans="1:9" s="287" customFormat="1" ht="13.05" customHeight="1" x14ac:dyDescent="0.2">
      <c r="A23" s="285" t="s">
        <v>193</v>
      </c>
      <c r="B23" s="229"/>
      <c r="C23" s="229"/>
      <c r="D23" s="229"/>
      <c r="E23" s="229"/>
      <c r="F23" s="229"/>
      <c r="G23" s="229"/>
      <c r="H23" s="286"/>
      <c r="I23" s="286"/>
    </row>
    <row r="24" spans="1:9" s="287" customFormat="1" ht="13.05" customHeight="1" x14ac:dyDescent="0.2">
      <c r="A24" s="285" t="s">
        <v>340</v>
      </c>
      <c r="B24" s="229"/>
      <c r="C24" s="229"/>
      <c r="D24" s="229"/>
      <c r="E24" s="229"/>
      <c r="F24" s="229"/>
      <c r="G24" s="229"/>
      <c r="H24" s="286"/>
      <c r="I24" s="286"/>
    </row>
    <row r="25" spans="1:9" s="287" customFormat="1" ht="13.05" customHeight="1" x14ac:dyDescent="0.2">
      <c r="A25" s="285" t="s">
        <v>176</v>
      </c>
      <c r="B25" s="229"/>
      <c r="C25" s="229"/>
      <c r="D25" s="229"/>
      <c r="E25" s="229"/>
      <c r="F25" s="229"/>
      <c r="G25" s="229"/>
      <c r="H25" s="286"/>
      <c r="I25" s="286"/>
    </row>
    <row r="26" spans="1:9" ht="13.05" customHeight="1" x14ac:dyDescent="0.25">
      <c r="A26" s="279" t="s">
        <v>194</v>
      </c>
      <c r="B26" s="279"/>
      <c r="C26" s="279"/>
      <c r="D26" s="279"/>
      <c r="E26" s="279"/>
      <c r="F26" s="279"/>
      <c r="G26" s="279"/>
      <c r="H26" s="275"/>
      <c r="I26" s="275"/>
    </row>
    <row r="27" spans="1:9" ht="13.05" customHeight="1" x14ac:dyDescent="0.25">
      <c r="A27" s="279" t="s">
        <v>195</v>
      </c>
      <c r="B27" s="279"/>
      <c r="C27" s="279"/>
      <c r="D27" s="279"/>
      <c r="E27" s="279"/>
      <c r="F27" s="279"/>
      <c r="G27" s="279"/>
      <c r="H27" s="275"/>
      <c r="I27" s="275"/>
    </row>
    <row r="28" spans="1:9" ht="13.05" customHeight="1" x14ac:dyDescent="0.25">
      <c r="A28" s="275"/>
      <c r="B28" s="275"/>
      <c r="C28" s="275"/>
      <c r="D28" s="275"/>
      <c r="E28" s="275"/>
      <c r="F28" s="275"/>
      <c r="G28" s="275"/>
      <c r="H28" s="275"/>
      <c r="I28" s="275"/>
    </row>
    <row r="29" spans="1:9" ht="13.05" customHeight="1" x14ac:dyDescent="0.3">
      <c r="A29" s="276"/>
      <c r="B29" s="276"/>
      <c r="C29" s="277" t="s">
        <v>16</v>
      </c>
      <c r="D29" s="276"/>
      <c r="E29" s="276"/>
      <c r="F29" s="276"/>
      <c r="G29" s="276"/>
      <c r="H29" s="276"/>
      <c r="I29" s="276"/>
    </row>
    <row r="30" spans="1:9" ht="13.05" customHeight="1" x14ac:dyDescent="0.25">
      <c r="A30" s="281" t="s">
        <v>341</v>
      </c>
      <c r="B30" s="279"/>
      <c r="C30" s="279"/>
      <c r="D30" s="279"/>
      <c r="E30" s="279"/>
      <c r="F30" s="279"/>
      <c r="G30" s="275"/>
      <c r="H30" s="275"/>
      <c r="I30" s="275"/>
    </row>
    <row r="31" spans="1:9" ht="13.05" customHeight="1" x14ac:dyDescent="0.25">
      <c r="A31" s="281" t="s">
        <v>177</v>
      </c>
      <c r="B31" s="279"/>
      <c r="C31" s="279"/>
      <c r="D31" s="279"/>
      <c r="E31" s="279"/>
      <c r="F31" s="279"/>
      <c r="G31" s="275"/>
      <c r="H31" s="275"/>
      <c r="I31" s="275"/>
    </row>
    <row r="32" spans="1:9" ht="13.05" customHeight="1" x14ac:dyDescent="0.25">
      <c r="A32" s="279" t="s">
        <v>178</v>
      </c>
      <c r="B32" s="279"/>
      <c r="C32" s="279"/>
      <c r="D32" s="279"/>
      <c r="E32" s="279"/>
      <c r="F32" s="279"/>
      <c r="G32" s="275"/>
      <c r="H32" s="275"/>
      <c r="I32" s="275"/>
    </row>
    <row r="33" spans="1:9" ht="13.05" customHeight="1" x14ac:dyDescent="0.25">
      <c r="A33" s="275"/>
      <c r="B33" s="275"/>
      <c r="C33" s="275"/>
      <c r="D33" s="275"/>
      <c r="E33" s="275"/>
      <c r="F33" s="275"/>
      <c r="G33" s="275"/>
      <c r="H33" s="275"/>
      <c r="I33" s="275"/>
    </row>
    <row r="34" spans="1:9" ht="13.05" customHeight="1" x14ac:dyDescent="0.3">
      <c r="A34" s="276"/>
      <c r="B34" s="276"/>
      <c r="C34" s="277" t="s">
        <v>64</v>
      </c>
      <c r="D34" s="276"/>
      <c r="E34" s="276"/>
      <c r="F34" s="276"/>
      <c r="G34" s="276"/>
      <c r="H34" s="276"/>
      <c r="I34" s="276"/>
    </row>
    <row r="35" spans="1:9" ht="13.05" customHeight="1" x14ac:dyDescent="0.25">
      <c r="A35" s="279" t="s">
        <v>127</v>
      </c>
      <c r="B35" s="279"/>
      <c r="C35" s="279"/>
      <c r="D35" s="279"/>
      <c r="E35" s="279"/>
      <c r="F35" s="279"/>
      <c r="G35" s="275"/>
      <c r="H35" s="275"/>
      <c r="I35" s="275"/>
    </row>
    <row r="36" spans="1:9" ht="13.05" customHeight="1" x14ac:dyDescent="0.25">
      <c r="A36" s="279" t="s">
        <v>65</v>
      </c>
      <c r="B36" s="279"/>
      <c r="C36" s="279"/>
      <c r="D36" s="279"/>
      <c r="E36" s="279"/>
      <c r="F36" s="279"/>
      <c r="G36" s="275"/>
      <c r="H36" s="275"/>
      <c r="I36" s="275"/>
    </row>
    <row r="37" spans="1:9" ht="13.05" customHeight="1" x14ac:dyDescent="0.25">
      <c r="A37" s="279" t="s">
        <v>66</v>
      </c>
      <c r="B37" s="279"/>
      <c r="C37" s="279"/>
      <c r="D37" s="279"/>
      <c r="E37" s="279"/>
      <c r="F37" s="279"/>
      <c r="G37" s="275"/>
      <c r="H37" s="275"/>
      <c r="I37" s="275"/>
    </row>
    <row r="38" spans="1:9" ht="13.05" customHeight="1" x14ac:dyDescent="0.25">
      <c r="A38" s="279" t="s">
        <v>67</v>
      </c>
      <c r="B38" s="279"/>
      <c r="C38" s="279"/>
      <c r="D38" s="279"/>
      <c r="E38" s="279"/>
      <c r="F38" s="279"/>
      <c r="G38" s="275"/>
      <c r="H38" s="275"/>
      <c r="I38" s="275"/>
    </row>
    <row r="39" spans="1:9" ht="13.05" customHeight="1" x14ac:dyDescent="0.25">
      <c r="A39" s="279" t="s">
        <v>68</v>
      </c>
      <c r="B39" s="279"/>
      <c r="C39" s="279"/>
      <c r="D39" s="279"/>
      <c r="E39" s="279"/>
      <c r="F39" s="279"/>
      <c r="G39" s="275"/>
      <c r="H39" s="275"/>
      <c r="I39" s="275"/>
    </row>
    <row r="40" spans="1:9" ht="13.05" customHeight="1" x14ac:dyDescent="0.25">
      <c r="A40" s="281" t="s">
        <v>342</v>
      </c>
      <c r="B40" s="279"/>
      <c r="C40" s="279"/>
      <c r="D40" s="279"/>
      <c r="E40" s="279"/>
      <c r="F40" s="279"/>
      <c r="G40" s="275"/>
      <c r="H40" s="275"/>
      <c r="I40" s="275"/>
    </row>
    <row r="41" spans="1:9" ht="13.05" customHeight="1" x14ac:dyDescent="0.25">
      <c r="A41" s="281" t="s">
        <v>222</v>
      </c>
      <c r="B41" s="279"/>
      <c r="C41" s="279"/>
      <c r="D41" s="279"/>
      <c r="E41" s="279"/>
      <c r="F41" s="279"/>
      <c r="G41" s="275"/>
      <c r="H41" s="275"/>
      <c r="I41" s="275"/>
    </row>
    <row r="42" spans="1:9" ht="13.05" customHeight="1" x14ac:dyDescent="0.3">
      <c r="A42" s="288" t="s">
        <v>31</v>
      </c>
      <c r="B42" s="289"/>
      <c r="C42" s="289"/>
      <c r="D42" s="289"/>
      <c r="E42" s="289"/>
      <c r="F42" s="289"/>
      <c r="G42" s="290"/>
      <c r="H42" s="291"/>
      <c r="I42" s="291"/>
    </row>
    <row r="43" spans="1:9" ht="13.05" customHeight="1" x14ac:dyDescent="0.25">
      <c r="A43" s="275"/>
      <c r="B43" s="275"/>
      <c r="C43" s="275"/>
      <c r="D43" s="275"/>
      <c r="E43" s="275"/>
      <c r="F43" s="275"/>
      <c r="G43" s="275"/>
      <c r="H43" s="275"/>
      <c r="I43" s="275"/>
    </row>
    <row r="44" spans="1:9" ht="13.05" customHeight="1" x14ac:dyDescent="0.3">
      <c r="A44" s="276"/>
      <c r="B44" s="276"/>
      <c r="C44" s="277" t="s">
        <v>32</v>
      </c>
      <c r="D44" s="276"/>
      <c r="E44" s="276"/>
      <c r="F44" s="276"/>
      <c r="G44" s="276"/>
      <c r="H44" s="276"/>
      <c r="I44" s="276"/>
    </row>
    <row r="45" spans="1:9" ht="13.05" customHeight="1" x14ac:dyDescent="0.25">
      <c r="A45" s="292"/>
      <c r="B45" s="281"/>
      <c r="C45" s="281"/>
      <c r="D45" s="281"/>
      <c r="E45" s="281"/>
      <c r="F45" s="281"/>
      <c r="H45" s="275"/>
      <c r="I45" s="275"/>
    </row>
    <row r="46" spans="1:9" ht="13.05" customHeight="1" x14ac:dyDescent="0.25">
      <c r="A46" s="281" t="s">
        <v>183</v>
      </c>
      <c r="B46" s="281"/>
      <c r="C46" s="281"/>
      <c r="D46" s="281"/>
      <c r="E46" s="281"/>
      <c r="F46" s="281"/>
      <c r="H46" s="275"/>
      <c r="I46" s="275"/>
    </row>
    <row r="47" spans="1:9" ht="13.05" customHeight="1" x14ac:dyDescent="0.25">
      <c r="A47" s="281" t="s">
        <v>184</v>
      </c>
      <c r="B47" s="281"/>
      <c r="C47" s="281"/>
      <c r="D47" s="281"/>
      <c r="E47" s="281"/>
      <c r="F47" s="281"/>
      <c r="H47" s="275"/>
      <c r="I47" s="275"/>
    </row>
    <row r="48" spans="1:9" ht="13.05" customHeight="1" x14ac:dyDescent="0.25">
      <c r="A48" s="281" t="s">
        <v>185</v>
      </c>
      <c r="B48" s="281"/>
      <c r="C48" s="281"/>
      <c r="D48" s="281"/>
      <c r="E48" s="281"/>
      <c r="F48" s="281"/>
      <c r="H48" s="275"/>
      <c r="I48" s="275"/>
    </row>
    <row r="49" spans="1:9" ht="13.05" customHeight="1" x14ac:dyDescent="0.25">
      <c r="A49" s="281" t="s">
        <v>33</v>
      </c>
      <c r="B49" s="281"/>
      <c r="C49" s="281"/>
      <c r="D49" s="281"/>
      <c r="E49" s="281"/>
      <c r="F49" s="281"/>
      <c r="H49" s="275"/>
      <c r="I49" s="275"/>
    </row>
    <row r="50" spans="1:9" ht="13.05" customHeight="1" x14ac:dyDescent="0.25">
      <c r="A50" s="281" t="s">
        <v>186</v>
      </c>
      <c r="B50" s="281"/>
      <c r="C50" s="281"/>
      <c r="D50" s="281"/>
      <c r="E50" s="281"/>
      <c r="F50" s="281"/>
      <c r="H50" s="275"/>
      <c r="I50" s="275"/>
    </row>
    <row r="51" spans="1:9" ht="13.05" customHeight="1" x14ac:dyDescent="0.25">
      <c r="A51" s="281" t="s">
        <v>212</v>
      </c>
      <c r="B51" s="281"/>
      <c r="C51" s="281"/>
      <c r="D51" s="281"/>
      <c r="E51" s="281"/>
      <c r="F51" s="281"/>
      <c r="H51" s="275"/>
      <c r="I51" s="275"/>
    </row>
    <row r="52" spans="1:9" ht="13.05" customHeight="1" x14ac:dyDescent="0.25">
      <c r="A52" s="275"/>
      <c r="B52" s="275"/>
      <c r="C52" s="275"/>
      <c r="D52" s="275"/>
      <c r="E52" s="275"/>
      <c r="F52" s="275"/>
      <c r="G52" s="275"/>
      <c r="H52" s="275"/>
      <c r="I52" s="275"/>
    </row>
    <row r="53" spans="1:9" ht="13.05" customHeight="1" x14ac:dyDescent="0.3">
      <c r="A53" s="276"/>
      <c r="B53" s="276"/>
      <c r="C53" s="277" t="s">
        <v>62</v>
      </c>
      <c r="D53" s="276"/>
      <c r="E53" s="276"/>
      <c r="F53" s="276"/>
      <c r="G53" s="276"/>
      <c r="H53" s="276"/>
      <c r="I53" s="276"/>
    </row>
    <row r="54" spans="1:9" ht="13.05" customHeight="1" x14ac:dyDescent="0.25">
      <c r="A54" s="281" t="s">
        <v>219</v>
      </c>
      <c r="B54" s="279"/>
      <c r="C54" s="279"/>
      <c r="D54" s="279"/>
      <c r="E54" s="279"/>
      <c r="F54" s="279"/>
      <c r="G54" s="275"/>
      <c r="H54" s="280"/>
      <c r="I54" s="275"/>
    </row>
    <row r="55" spans="1:9" ht="13.05" customHeight="1" x14ac:dyDescent="0.25">
      <c r="A55" s="281" t="s">
        <v>187</v>
      </c>
      <c r="B55" s="279"/>
      <c r="C55" s="279"/>
      <c r="D55" s="279"/>
      <c r="E55" s="279"/>
      <c r="F55" s="279"/>
      <c r="G55" s="275"/>
      <c r="H55" s="275"/>
      <c r="I55" s="275"/>
    </row>
    <row r="56" spans="1:9" ht="13.05" customHeight="1" x14ac:dyDescent="0.25">
      <c r="A56" s="279" t="s">
        <v>220</v>
      </c>
      <c r="B56" s="279"/>
      <c r="C56" s="279"/>
      <c r="D56" s="279"/>
      <c r="E56" s="279"/>
      <c r="F56" s="279"/>
      <c r="G56" s="275"/>
      <c r="H56" s="275"/>
      <c r="I56" s="275"/>
    </row>
    <row r="57" spans="1:9" ht="13.05" customHeight="1" x14ac:dyDescent="0.25">
      <c r="A57" s="293" t="s">
        <v>63</v>
      </c>
      <c r="B57" s="279"/>
      <c r="C57" s="279"/>
      <c r="D57" s="279"/>
      <c r="E57" s="279"/>
      <c r="F57" s="279"/>
      <c r="G57" s="275"/>
      <c r="H57" s="275"/>
      <c r="I57" s="275"/>
    </row>
    <row r="58" spans="1:9" ht="13.05" customHeight="1" x14ac:dyDescent="0.25">
      <c r="A58" s="281" t="s">
        <v>189</v>
      </c>
      <c r="B58" s="279"/>
      <c r="C58" s="279"/>
      <c r="D58" s="279"/>
      <c r="E58" s="279"/>
      <c r="F58" s="279"/>
      <c r="G58" s="275"/>
      <c r="H58" s="275"/>
      <c r="I58" s="275"/>
    </row>
    <row r="59" spans="1:9" ht="13.05" customHeight="1" x14ac:dyDescent="0.25">
      <c r="A59" s="281" t="s">
        <v>343</v>
      </c>
      <c r="B59" s="279"/>
      <c r="C59" s="279"/>
      <c r="D59" s="279"/>
      <c r="E59" s="279"/>
      <c r="F59" s="279"/>
      <c r="G59" s="275"/>
      <c r="H59" s="275"/>
      <c r="I59" s="275"/>
    </row>
    <row r="60" spans="1:9" ht="13.05" customHeight="1" x14ac:dyDescent="0.25">
      <c r="A60" s="279" t="s">
        <v>188</v>
      </c>
      <c r="B60" s="279"/>
      <c r="C60" s="279"/>
      <c r="D60" s="279"/>
      <c r="E60" s="279"/>
      <c r="F60" s="279"/>
      <c r="G60" s="275"/>
      <c r="H60" s="275"/>
      <c r="I60" s="275"/>
    </row>
    <row r="61" spans="1:9" ht="13.05" customHeight="1" x14ac:dyDescent="0.25">
      <c r="A61" s="279" t="s">
        <v>208</v>
      </c>
      <c r="B61" s="279"/>
      <c r="C61" s="279"/>
      <c r="D61" s="279"/>
      <c r="E61" s="279"/>
      <c r="F61" s="279"/>
      <c r="G61" s="275"/>
      <c r="H61" s="275"/>
      <c r="I61" s="275"/>
    </row>
    <row r="62" spans="1:9" ht="13.05" customHeight="1" x14ac:dyDescent="0.25">
      <c r="A62" s="279" t="s">
        <v>190</v>
      </c>
      <c r="B62" s="279"/>
      <c r="C62" s="279"/>
      <c r="D62" s="279"/>
      <c r="E62" s="279"/>
      <c r="F62" s="279"/>
      <c r="G62" s="275"/>
      <c r="H62" s="275"/>
      <c r="I62" s="275"/>
    </row>
    <row r="63" spans="1:9" ht="13.05" customHeight="1" x14ac:dyDescent="0.25">
      <c r="A63" s="279" t="s">
        <v>191</v>
      </c>
      <c r="B63" s="279"/>
      <c r="C63" s="279"/>
      <c r="D63" s="279"/>
      <c r="E63" s="279"/>
      <c r="F63" s="279"/>
      <c r="G63" s="275"/>
      <c r="H63" s="275"/>
      <c r="I63" s="275"/>
    </row>
    <row r="64" spans="1:9" ht="13.05" customHeight="1" x14ac:dyDescent="0.25">
      <c r="A64" s="275"/>
      <c r="B64" s="275"/>
      <c r="C64" s="275"/>
      <c r="D64" s="275"/>
      <c r="E64" s="275"/>
      <c r="F64" s="275"/>
      <c r="G64" s="275"/>
      <c r="H64" s="275"/>
      <c r="I64" s="275"/>
    </row>
    <row r="65" spans="1:9" ht="13.05" customHeight="1" x14ac:dyDescent="0.3">
      <c r="A65" s="276"/>
      <c r="B65" s="277" t="s">
        <v>56</v>
      </c>
      <c r="C65" s="276"/>
      <c r="D65" s="276"/>
      <c r="E65" s="276"/>
      <c r="F65" s="276"/>
      <c r="G65" s="276"/>
      <c r="H65" s="276"/>
      <c r="I65" s="276"/>
    </row>
    <row r="66" spans="1:9" ht="13.05" customHeight="1" x14ac:dyDescent="0.25">
      <c r="A66" s="281" t="s">
        <v>192</v>
      </c>
      <c r="B66" s="279"/>
      <c r="C66" s="279"/>
      <c r="D66" s="279"/>
      <c r="E66" s="279"/>
      <c r="F66" s="279"/>
      <c r="G66" s="275"/>
      <c r="H66" s="275"/>
      <c r="I66" s="275"/>
    </row>
  </sheetData>
  <mergeCells count="2">
    <mergeCell ref="C1:H1"/>
    <mergeCell ref="C3:G3"/>
  </mergeCells>
  <printOptions horizontalCentered="1" verticalCentered="1"/>
  <pageMargins left="0" right="0" top="0" bottom="0" header="0" footer="0"/>
  <pageSetup paperSize="9" scale="82" orientation="portrait" r:id="rId1"/>
  <headerFooter alignWithMargins="0">
    <oddHeader>&amp;C&amp;"Times New Roman,Gras"&amp;16FINALES VITESSE VA'A 2020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C032-A614-439C-96CD-0E42BD218E6D}">
  <dimension ref="A1:J66"/>
  <sheetViews>
    <sheetView showWhiteSpace="0" view="pageBreakPreview" zoomScale="60" zoomScaleNormal="70" workbookViewId="0">
      <selection activeCell="C16" sqref="C16"/>
    </sheetView>
  </sheetViews>
  <sheetFormatPr baseColWidth="10" defaultColWidth="11" defaultRowHeight="13.2" x14ac:dyDescent="0.25"/>
  <cols>
    <col min="1" max="3" width="10.7265625" style="18" customWidth="1"/>
    <col min="4" max="4" width="42" style="18" customWidth="1"/>
    <col min="5" max="8" width="11.7265625" style="18" customWidth="1"/>
    <col min="9" max="16384" width="11" style="18"/>
  </cols>
  <sheetData>
    <row r="1" spans="1:8" ht="13.95" customHeight="1" x14ac:dyDescent="0.25"/>
    <row r="2" spans="1:8" ht="13.95" customHeight="1" x14ac:dyDescent="0.25">
      <c r="E2" s="223"/>
    </row>
    <row r="3" spans="1:8" ht="13.95" customHeight="1" x14ac:dyDescent="0.25">
      <c r="A3" s="224" t="s">
        <v>209</v>
      </c>
      <c r="E3" s="223"/>
      <c r="F3" s="225" t="s">
        <v>210</v>
      </c>
    </row>
    <row r="4" spans="1:8" ht="13.95" customHeight="1" x14ac:dyDescent="0.25">
      <c r="E4" s="223"/>
      <c r="H4" s="225"/>
    </row>
    <row r="5" spans="1:8" ht="13.95" customHeight="1" x14ac:dyDescent="0.25">
      <c r="B5" s="224"/>
      <c r="C5" s="224"/>
      <c r="D5" s="224"/>
      <c r="E5" s="223"/>
    </row>
    <row r="6" spans="1:8" ht="13.95" customHeight="1" x14ac:dyDescent="0.3">
      <c r="B6" s="226"/>
      <c r="C6" s="226"/>
      <c r="D6" s="226"/>
    </row>
    <row r="7" spans="1:8" ht="25.05" customHeight="1" x14ac:dyDescent="0.25">
      <c r="A7" s="324" t="s">
        <v>344</v>
      </c>
      <c r="B7" s="324"/>
      <c r="C7" s="324"/>
      <c r="D7" s="324"/>
      <c r="E7" s="324"/>
      <c r="F7" s="324"/>
      <c r="G7" s="324"/>
      <c r="H7" s="324"/>
    </row>
    <row r="8" spans="1:8" ht="10.050000000000001" customHeight="1" x14ac:dyDescent="0.25">
      <c r="B8" s="220"/>
      <c r="C8" s="220"/>
    </row>
    <row r="9" spans="1:8" ht="25.05" customHeight="1" x14ac:dyDescent="0.45">
      <c r="A9" s="325" t="s">
        <v>70</v>
      </c>
      <c r="B9" s="325"/>
      <c r="C9" s="325"/>
      <c r="D9" s="325"/>
      <c r="E9" s="325"/>
      <c r="F9" s="325"/>
      <c r="G9" s="325"/>
      <c r="H9" s="325"/>
    </row>
    <row r="10" spans="1:8" ht="10.050000000000001" customHeight="1" x14ac:dyDescent="0.25">
      <c r="B10" s="220"/>
      <c r="C10" s="220"/>
      <c r="D10" s="220"/>
      <c r="E10" s="227"/>
      <c r="F10" s="227"/>
      <c r="G10" s="227"/>
      <c r="H10" s="220"/>
    </row>
    <row r="11" spans="1:8" ht="22.8" x14ac:dyDescent="0.3">
      <c r="B11" s="220"/>
      <c r="C11" s="228" t="s">
        <v>71</v>
      </c>
      <c r="D11" s="229"/>
      <c r="E11" s="230"/>
    </row>
    <row r="12" spans="1:8" ht="13.95" customHeight="1" x14ac:dyDescent="0.25">
      <c r="A12" s="231"/>
      <c r="B12" s="232"/>
      <c r="C12" s="232"/>
      <c r="D12" s="231"/>
      <c r="E12" s="231"/>
      <c r="F12" s="231"/>
      <c r="G12" s="231"/>
    </row>
    <row r="13" spans="1:8" ht="13.95" customHeight="1" x14ac:dyDescent="0.3">
      <c r="A13" s="233"/>
      <c r="B13" s="234" t="s">
        <v>72</v>
      </c>
      <c r="C13" s="235" t="s">
        <v>345</v>
      </c>
      <c r="D13" s="233"/>
      <c r="E13" s="236"/>
      <c r="F13" s="236"/>
      <c r="G13" s="237"/>
    </row>
    <row r="14" spans="1:8" ht="13.95" customHeight="1" x14ac:dyDescent="0.3">
      <c r="A14" s="238"/>
      <c r="B14" s="234"/>
      <c r="C14" s="234"/>
      <c r="D14" s="233"/>
      <c r="E14" s="233"/>
      <c r="F14" s="233"/>
      <c r="G14" s="239"/>
    </row>
    <row r="15" spans="1:8" ht="13.95" customHeight="1" x14ac:dyDescent="0.3">
      <c r="A15" s="238"/>
      <c r="B15" s="234" t="s">
        <v>108</v>
      </c>
      <c r="C15" s="240" t="s">
        <v>346</v>
      </c>
      <c r="D15" s="233"/>
      <c r="E15" s="233"/>
      <c r="F15" s="233"/>
      <c r="G15" s="239"/>
      <c r="H15" s="233"/>
    </row>
    <row r="16" spans="1:8" ht="13.95" customHeight="1" x14ac:dyDescent="0.3">
      <c r="A16" s="238"/>
      <c r="B16" s="234"/>
      <c r="C16" s="234"/>
      <c r="D16" s="234"/>
      <c r="E16" s="233"/>
      <c r="F16" s="233"/>
      <c r="G16" s="239"/>
      <c r="H16" s="233"/>
    </row>
    <row r="17" spans="1:8" ht="13.95" customHeight="1" x14ac:dyDescent="0.3">
      <c r="A17" s="238"/>
      <c r="B17" s="237" t="s">
        <v>133</v>
      </c>
      <c r="C17" s="241" t="s">
        <v>347</v>
      </c>
      <c r="D17" s="242"/>
      <c r="E17" s="233"/>
      <c r="F17" s="233"/>
      <c r="G17" s="239"/>
      <c r="H17" s="233"/>
    </row>
    <row r="18" spans="1:8" ht="13.95" customHeight="1" x14ac:dyDescent="0.3">
      <c r="A18" s="238"/>
      <c r="B18" s="234"/>
      <c r="C18" s="243"/>
      <c r="D18" s="234"/>
      <c r="E18" s="233"/>
      <c r="F18" s="233"/>
      <c r="G18" s="239"/>
      <c r="H18" s="233"/>
    </row>
    <row r="19" spans="1:8" ht="13.95" customHeight="1" x14ac:dyDescent="0.3">
      <c r="A19" s="233"/>
      <c r="B19" s="237" t="s">
        <v>86</v>
      </c>
      <c r="C19" s="235" t="s">
        <v>348</v>
      </c>
      <c r="D19" s="233"/>
      <c r="E19" s="18" t="s">
        <v>349</v>
      </c>
      <c r="H19" s="233"/>
    </row>
    <row r="20" spans="1:8" ht="13.95" customHeight="1" x14ac:dyDescent="0.3">
      <c r="B20" s="237" t="s">
        <v>211</v>
      </c>
      <c r="C20" s="236" t="s">
        <v>350</v>
      </c>
      <c r="D20" s="233"/>
      <c r="E20" s="233"/>
      <c r="F20" s="233"/>
      <c r="G20" s="233"/>
      <c r="H20" s="233"/>
    </row>
    <row r="21" spans="1:8" ht="13.95" customHeight="1" x14ac:dyDescent="0.3">
      <c r="A21" s="236"/>
      <c r="B21" s="233"/>
      <c r="C21" s="233"/>
      <c r="D21" s="233"/>
      <c r="E21" s="233"/>
      <c r="F21" s="233"/>
      <c r="G21" s="233"/>
      <c r="H21" s="233"/>
    </row>
    <row r="22" spans="1:8" ht="13.95" customHeight="1" x14ac:dyDescent="0.3">
      <c r="A22" s="233"/>
      <c r="B22" s="244" t="s">
        <v>73</v>
      </c>
      <c r="C22" s="240" t="s">
        <v>351</v>
      </c>
      <c r="D22" s="233"/>
      <c r="E22" s="245"/>
      <c r="F22" s="237" t="s">
        <v>74</v>
      </c>
      <c r="G22" s="236" t="s">
        <v>352</v>
      </c>
      <c r="H22" s="233"/>
    </row>
    <row r="23" spans="1:8" ht="13.95" customHeight="1" x14ac:dyDescent="0.3">
      <c r="A23" s="238"/>
      <c r="B23" s="234"/>
      <c r="C23" s="240" t="s">
        <v>223</v>
      </c>
      <c r="D23" s="233"/>
      <c r="E23" s="233"/>
      <c r="F23" s="233"/>
      <c r="G23" s="217" t="s">
        <v>353</v>
      </c>
      <c r="H23" s="233"/>
    </row>
    <row r="24" spans="1:8" ht="13.95" customHeight="1" x14ac:dyDescent="0.3">
      <c r="A24" s="238"/>
      <c r="B24" s="239"/>
      <c r="C24" s="239"/>
      <c r="D24" s="233"/>
      <c r="E24" s="233"/>
      <c r="F24" s="233"/>
      <c r="G24" s="233"/>
      <c r="H24" s="233"/>
    </row>
    <row r="25" spans="1:8" ht="13.95" customHeight="1" x14ac:dyDescent="0.3">
      <c r="A25" s="238"/>
      <c r="B25" s="244" t="s">
        <v>75</v>
      </c>
      <c r="C25" s="236" t="s">
        <v>354</v>
      </c>
      <c r="D25" s="233"/>
      <c r="E25" s="233"/>
      <c r="F25" s="237" t="s">
        <v>107</v>
      </c>
      <c r="G25" s="236" t="s">
        <v>355</v>
      </c>
    </row>
    <row r="26" spans="1:8" ht="13.95" customHeight="1" x14ac:dyDescent="0.3">
      <c r="A26" s="238"/>
      <c r="B26" s="217"/>
      <c r="C26" s="236"/>
      <c r="D26" s="233"/>
      <c r="E26" s="236"/>
      <c r="F26" s="233"/>
      <c r="G26" s="233"/>
      <c r="H26" s="233"/>
    </row>
    <row r="27" spans="1:8" ht="13.95" customHeight="1" x14ac:dyDescent="0.3">
      <c r="A27" s="238"/>
      <c r="B27" s="237" t="s">
        <v>132</v>
      </c>
      <c r="C27" s="236" t="s">
        <v>356</v>
      </c>
      <c r="D27" s="233"/>
      <c r="E27" s="233"/>
      <c r="F27" s="233"/>
      <c r="G27" s="233" t="s">
        <v>224</v>
      </c>
      <c r="H27" s="233"/>
    </row>
    <row r="28" spans="1:8" ht="13.95" customHeight="1" x14ac:dyDescent="0.3">
      <c r="A28" s="238"/>
      <c r="B28" s="239"/>
      <c r="C28" s="239"/>
      <c r="D28" s="233"/>
      <c r="E28" s="240"/>
      <c r="F28" s="233"/>
      <c r="G28" s="233"/>
      <c r="H28" s="233"/>
    </row>
    <row r="29" spans="1:8" ht="13.95" customHeight="1" x14ac:dyDescent="0.3">
      <c r="A29" s="238"/>
      <c r="B29" s="234" t="s">
        <v>76</v>
      </c>
      <c r="C29" s="326" t="s">
        <v>357</v>
      </c>
      <c r="D29" s="327"/>
      <c r="E29" s="327"/>
      <c r="F29" s="233"/>
      <c r="G29" s="233"/>
      <c r="H29" s="233"/>
    </row>
    <row r="30" spans="1:8" ht="13.95" customHeight="1" x14ac:dyDescent="0.3">
      <c r="A30" s="238"/>
      <c r="B30" s="239"/>
      <c r="C30" s="240"/>
      <c r="D30" s="233"/>
      <c r="E30" s="240"/>
      <c r="F30" s="233"/>
      <c r="G30" s="233"/>
      <c r="H30" s="233"/>
    </row>
    <row r="31" spans="1:8" ht="13.95" customHeight="1" x14ac:dyDescent="0.3">
      <c r="A31" s="233"/>
      <c r="B31" s="237" t="s">
        <v>77</v>
      </c>
      <c r="C31" s="327" t="s">
        <v>358</v>
      </c>
      <c r="D31" s="326"/>
      <c r="E31" s="199"/>
      <c r="F31" s="199"/>
      <c r="G31" s="199"/>
      <c r="H31" s="199"/>
    </row>
    <row r="32" spans="1:8" ht="13.95" customHeight="1" x14ac:dyDescent="0.3">
      <c r="A32" s="233"/>
      <c r="B32" s="237"/>
      <c r="C32" s="240" t="s">
        <v>359</v>
      </c>
      <c r="D32" s="246"/>
      <c r="E32" s="199"/>
      <c r="F32" s="199"/>
      <c r="G32" s="199"/>
      <c r="H32" s="199"/>
    </row>
    <row r="33" spans="1:8" ht="13.95" customHeight="1" x14ac:dyDescent="0.3">
      <c r="A33" s="240"/>
      <c r="B33" s="239"/>
      <c r="C33" s="239"/>
      <c r="D33" s="199"/>
      <c r="E33" s="199"/>
      <c r="F33" s="199"/>
      <c r="G33" s="199"/>
      <c r="H33" s="233"/>
    </row>
    <row r="34" spans="1:8" ht="13.95" customHeight="1" x14ac:dyDescent="0.3">
      <c r="A34" s="233"/>
      <c r="B34" s="233"/>
      <c r="C34" s="233" t="s">
        <v>78</v>
      </c>
      <c r="D34" s="233"/>
      <c r="E34" s="233"/>
      <c r="F34" s="233"/>
      <c r="G34" s="233"/>
      <c r="H34" s="233"/>
    </row>
    <row r="35" spans="1:8" ht="13.95" customHeight="1" x14ac:dyDescent="0.3">
      <c r="A35" s="233"/>
      <c r="B35" s="239"/>
      <c r="C35" s="233" t="s">
        <v>180</v>
      </c>
      <c r="D35" s="233"/>
      <c r="E35" s="247"/>
      <c r="F35" s="247"/>
      <c r="G35" s="247"/>
      <c r="H35" s="247"/>
    </row>
    <row r="36" spans="1:8" ht="13.95" customHeight="1" x14ac:dyDescent="0.3">
      <c r="A36" s="239"/>
      <c r="B36" s="239"/>
      <c r="C36" s="239"/>
      <c r="D36" s="239"/>
      <c r="E36" s="239"/>
      <c r="F36" s="217"/>
      <c r="G36" s="239"/>
      <c r="H36" s="239"/>
    </row>
    <row r="37" spans="1:8" ht="13.95" customHeight="1" x14ac:dyDescent="0.3">
      <c r="A37" s="328" t="s">
        <v>181</v>
      </c>
      <c r="B37" s="328"/>
      <c r="C37" s="328"/>
      <c r="D37" s="328"/>
      <c r="E37" s="328"/>
      <c r="F37" s="328"/>
      <c r="G37" s="328"/>
      <c r="H37" s="328"/>
    </row>
    <row r="38" spans="1:8" ht="13.95" customHeight="1" x14ac:dyDescent="0.3">
      <c r="A38" s="323" t="s">
        <v>79</v>
      </c>
      <c r="B38" s="323"/>
      <c r="C38" s="323"/>
      <c r="D38" s="323"/>
      <c r="E38" s="323"/>
      <c r="F38" s="323"/>
      <c r="G38" s="323"/>
      <c r="H38" s="323"/>
    </row>
    <row r="39" spans="1:8" ht="13.95" customHeight="1" x14ac:dyDescent="0.3">
      <c r="A39" s="323" t="s">
        <v>182</v>
      </c>
      <c r="B39" s="323"/>
      <c r="C39" s="323"/>
      <c r="D39" s="323"/>
      <c r="E39" s="323"/>
      <c r="F39" s="323"/>
      <c r="G39" s="323"/>
      <c r="H39" s="323"/>
    </row>
    <row r="40" spans="1:8" ht="13.95" customHeight="1" x14ac:dyDescent="0.3">
      <c r="A40" s="217"/>
      <c r="B40" s="217"/>
      <c r="C40" s="217"/>
      <c r="D40" s="217"/>
      <c r="E40" s="217"/>
      <c r="F40" s="217"/>
      <c r="G40" s="217"/>
      <c r="H40" s="217"/>
    </row>
    <row r="41" spans="1:8" ht="13.95" customHeight="1" x14ac:dyDescent="0.3">
      <c r="A41" s="328" t="s">
        <v>179</v>
      </c>
      <c r="B41" s="328"/>
      <c r="C41" s="328"/>
      <c r="D41" s="328"/>
      <c r="E41" s="328"/>
      <c r="F41" s="328"/>
      <c r="G41" s="328"/>
      <c r="H41" s="328"/>
    </row>
    <row r="42" spans="1:8" ht="13.95" customHeight="1" x14ac:dyDescent="0.3">
      <c r="A42" s="328" t="s">
        <v>80</v>
      </c>
      <c r="B42" s="328"/>
      <c r="C42" s="328"/>
      <c r="D42" s="328"/>
      <c r="E42" s="328"/>
      <c r="F42" s="328"/>
      <c r="G42" s="328"/>
      <c r="H42" s="328"/>
    </row>
    <row r="43" spans="1:8" ht="13.95" customHeight="1" x14ac:dyDescent="0.35">
      <c r="A43" s="248"/>
      <c r="B43" s="248"/>
      <c r="C43" s="220"/>
      <c r="D43" s="198"/>
      <c r="E43" s="198"/>
      <c r="F43" s="198"/>
      <c r="G43" s="198"/>
      <c r="H43" s="248"/>
    </row>
    <row r="44" spans="1:8" ht="25.05" customHeight="1" x14ac:dyDescent="0.5">
      <c r="A44" s="248"/>
      <c r="B44" s="331" t="s">
        <v>81</v>
      </c>
      <c r="C44" s="331"/>
      <c r="D44" s="331"/>
      <c r="E44" s="331"/>
      <c r="F44" s="331"/>
      <c r="G44" s="331"/>
      <c r="H44" s="248"/>
    </row>
    <row r="45" spans="1:8" ht="15" customHeight="1" x14ac:dyDescent="0.35">
      <c r="A45" s="248"/>
      <c r="B45" s="248"/>
      <c r="C45" s="248"/>
      <c r="H45" s="248"/>
    </row>
    <row r="46" spans="1:8" ht="15" customHeight="1" x14ac:dyDescent="0.25">
      <c r="A46" s="332" t="s">
        <v>82</v>
      </c>
      <c r="B46" s="332"/>
      <c r="C46" s="332"/>
      <c r="D46" s="332"/>
      <c r="E46" s="332"/>
      <c r="F46" s="332"/>
      <c r="G46" s="332"/>
      <c r="H46" s="332"/>
    </row>
    <row r="47" spans="1:8" ht="15" customHeight="1" x14ac:dyDescent="0.25">
      <c r="A47" s="329" t="s">
        <v>87</v>
      </c>
      <c r="B47" s="76" t="s">
        <v>83</v>
      </c>
      <c r="C47" s="249">
        <v>1</v>
      </c>
      <c r="D47" s="249">
        <v>2</v>
      </c>
      <c r="E47" s="249">
        <v>3</v>
      </c>
      <c r="F47" s="249">
        <v>4</v>
      </c>
      <c r="G47" s="249">
        <v>5</v>
      </c>
      <c r="H47" s="249">
        <v>6</v>
      </c>
    </row>
    <row r="48" spans="1:8" ht="15" customHeight="1" x14ac:dyDescent="0.25">
      <c r="A48" s="329"/>
      <c r="B48" s="76" t="s">
        <v>84</v>
      </c>
      <c r="C48" s="250"/>
      <c r="D48" s="250"/>
      <c r="E48" s="250"/>
      <c r="F48" s="250"/>
      <c r="G48" s="250"/>
      <c r="H48" s="77"/>
    </row>
    <row r="49" spans="1:10" ht="15" customHeight="1" x14ac:dyDescent="0.25">
      <c r="A49" s="78"/>
      <c r="B49" s="79"/>
      <c r="C49" s="251"/>
      <c r="D49" s="251"/>
      <c r="E49" s="251"/>
      <c r="F49" s="251"/>
      <c r="G49" s="251"/>
      <c r="H49" s="251"/>
    </row>
    <row r="50" spans="1:10" ht="15" customHeight="1" x14ac:dyDescent="0.25">
      <c r="A50" s="329" t="s">
        <v>85</v>
      </c>
      <c r="B50" s="76" t="s">
        <v>83</v>
      </c>
      <c r="C50" s="249">
        <v>7</v>
      </c>
      <c r="D50" s="249">
        <v>8</v>
      </c>
      <c r="E50" s="249">
        <v>9</v>
      </c>
      <c r="F50" s="249">
        <v>10</v>
      </c>
      <c r="G50" s="249">
        <v>11</v>
      </c>
      <c r="H50" s="249">
        <v>12</v>
      </c>
    </row>
    <row r="51" spans="1:10" ht="15" customHeight="1" x14ac:dyDescent="0.25">
      <c r="A51" s="330"/>
      <c r="B51" s="76" t="s">
        <v>84</v>
      </c>
      <c r="C51" s="250"/>
      <c r="D51" s="250"/>
      <c r="E51" s="250"/>
      <c r="F51" s="250"/>
      <c r="G51" s="250"/>
      <c r="H51" s="77"/>
      <c r="J51" s="18" t="s">
        <v>225</v>
      </c>
    </row>
    <row r="52" spans="1:10" ht="15" customHeight="1" x14ac:dyDescent="0.25">
      <c r="B52" s="220"/>
      <c r="C52" s="220"/>
    </row>
    <row r="53" spans="1:10" ht="15" customHeight="1" x14ac:dyDescent="0.3">
      <c r="B53" s="236" t="s">
        <v>360</v>
      </c>
      <c r="C53" s="233"/>
      <c r="D53" s="233"/>
      <c r="E53" s="233"/>
      <c r="F53" s="222"/>
      <c r="G53" s="252"/>
      <c r="H53" s="210"/>
      <c r="I53" s="210"/>
      <c r="J53" s="210"/>
    </row>
    <row r="54" spans="1:10" ht="15" customHeight="1" x14ac:dyDescent="0.3">
      <c r="B54" s="233" t="s">
        <v>109</v>
      </c>
      <c r="C54" s="233"/>
      <c r="D54" s="233"/>
      <c r="E54" s="233" t="s">
        <v>111</v>
      </c>
      <c r="F54" s="19"/>
      <c r="G54" s="252"/>
      <c r="H54" s="210"/>
      <c r="I54" s="210"/>
      <c r="J54" s="210"/>
    </row>
    <row r="55" spans="1:10" ht="15" customHeight="1" x14ac:dyDescent="0.3">
      <c r="B55" s="233" t="s">
        <v>110</v>
      </c>
      <c r="C55" s="233"/>
      <c r="D55" s="233"/>
      <c r="E55" s="233" t="s">
        <v>102</v>
      </c>
    </row>
    <row r="56" spans="1:10" ht="15" customHeight="1" x14ac:dyDescent="0.3">
      <c r="B56" s="233" t="s">
        <v>226</v>
      </c>
      <c r="C56" s="233"/>
      <c r="D56" s="233"/>
      <c r="E56" s="233" t="s">
        <v>112</v>
      </c>
    </row>
    <row r="57" spans="1:10" ht="15" customHeight="1" x14ac:dyDescent="0.3">
      <c r="B57" s="233" t="s">
        <v>223</v>
      </c>
      <c r="C57" s="233"/>
      <c r="D57" s="233"/>
      <c r="E57" s="233" t="s">
        <v>361</v>
      </c>
      <c r="F57" s="222"/>
    </row>
    <row r="58" spans="1:10" ht="15" customHeight="1" x14ac:dyDescent="0.3">
      <c r="B58" s="233" t="s">
        <v>362</v>
      </c>
      <c r="C58" s="233"/>
      <c r="D58" s="233"/>
      <c r="E58" s="233" t="s">
        <v>363</v>
      </c>
    </row>
    <row r="59" spans="1:10" ht="15" customHeight="1" x14ac:dyDescent="0.3">
      <c r="B59" s="233" t="s">
        <v>105</v>
      </c>
      <c r="C59" s="233"/>
      <c r="D59" s="233"/>
      <c r="E59" s="233" t="s">
        <v>113</v>
      </c>
    </row>
    <row r="60" spans="1:10" ht="15" customHeight="1" x14ac:dyDescent="0.3">
      <c r="B60" s="236" t="s">
        <v>364</v>
      </c>
      <c r="C60" s="233"/>
      <c r="D60" s="233"/>
      <c r="E60" s="233"/>
      <c r="F60" s="222"/>
    </row>
    <row r="61" spans="1:10" ht="15" customHeight="1" x14ac:dyDescent="0.3">
      <c r="B61" s="233" t="s">
        <v>109</v>
      </c>
      <c r="C61" s="233"/>
      <c r="D61" s="233"/>
      <c r="E61" s="233" t="s">
        <v>111</v>
      </c>
    </row>
    <row r="62" spans="1:10" ht="15" customHeight="1" x14ac:dyDescent="0.3">
      <c r="B62" s="233" t="s">
        <v>110</v>
      </c>
      <c r="C62" s="233"/>
      <c r="D62" s="233"/>
      <c r="E62" s="233" t="s">
        <v>102</v>
      </c>
    </row>
    <row r="63" spans="1:10" ht="15" customHeight="1" x14ac:dyDescent="0.3">
      <c r="B63" s="233" t="s">
        <v>105</v>
      </c>
      <c r="C63" s="233"/>
      <c r="D63" s="233"/>
      <c r="E63" s="233" t="s">
        <v>113</v>
      </c>
    </row>
    <row r="64" spans="1:10" ht="15" customHeight="1" x14ac:dyDescent="0.3">
      <c r="B64" s="233" t="s">
        <v>226</v>
      </c>
      <c r="C64" s="233"/>
      <c r="D64" s="233"/>
      <c r="E64" s="233" t="s">
        <v>112</v>
      </c>
    </row>
    <row r="65" spans="2:6" ht="15" customHeight="1" x14ac:dyDescent="0.3">
      <c r="B65" s="233" t="s">
        <v>223</v>
      </c>
      <c r="C65" s="233"/>
      <c r="D65" s="233"/>
      <c r="E65" s="233" t="s">
        <v>361</v>
      </c>
      <c r="F65" s="222"/>
    </row>
    <row r="66" spans="2:6" ht="15" customHeight="1" x14ac:dyDescent="0.3">
      <c r="B66" s="233" t="s">
        <v>362</v>
      </c>
      <c r="C66" s="233"/>
      <c r="D66" s="233"/>
      <c r="E66" s="233" t="s">
        <v>363</v>
      </c>
    </row>
  </sheetData>
  <mergeCells count="13">
    <mergeCell ref="A50:A51"/>
    <mergeCell ref="A39:H39"/>
    <mergeCell ref="A41:H41"/>
    <mergeCell ref="A42:H42"/>
    <mergeCell ref="B44:G44"/>
    <mergeCell ref="A46:H46"/>
    <mergeCell ref="A47:A48"/>
    <mergeCell ref="A38:H38"/>
    <mergeCell ref="A7:H7"/>
    <mergeCell ref="A9:H9"/>
    <mergeCell ref="C29:E29"/>
    <mergeCell ref="C31:D31"/>
    <mergeCell ref="A37:H37"/>
  </mergeCells>
  <printOptions horizontalCentered="1"/>
  <pageMargins left="0.51181102362204722" right="0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E2FFB-3F28-4961-81E4-2BF2D1BE8927}">
  <sheetPr>
    <pageSetUpPr fitToPage="1"/>
  </sheetPr>
  <dimension ref="A1:O49"/>
  <sheetViews>
    <sheetView view="pageBreakPreview" topLeftCell="A13" zoomScale="70" zoomScaleNormal="100" zoomScaleSheetLayoutView="70" workbookViewId="0">
      <selection activeCell="H31" sqref="H31"/>
    </sheetView>
  </sheetViews>
  <sheetFormatPr baseColWidth="10" defaultColWidth="11.08984375" defaultRowHeight="14.4" x14ac:dyDescent="0.3"/>
  <cols>
    <col min="1" max="2" width="11.08984375" style="106"/>
    <col min="3" max="3" width="9.7265625" style="106" customWidth="1"/>
    <col min="4" max="4" width="7.7265625" style="106" customWidth="1"/>
    <col min="5" max="5" width="8.90625" style="106" customWidth="1"/>
    <col min="6" max="11" width="14.54296875" style="106" customWidth="1"/>
    <col min="12" max="12" width="4.36328125" style="106" customWidth="1"/>
    <col min="13" max="16384" width="11.08984375" style="106"/>
  </cols>
  <sheetData>
    <row r="1" spans="1:15" s="18" customFormat="1" ht="7.05" customHeight="1" x14ac:dyDescent="0.4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0"/>
    </row>
    <row r="2" spans="1:15" s="18" customFormat="1" ht="25.05" customHeight="1" x14ac:dyDescent="0.4">
      <c r="A2" s="334" t="s">
        <v>371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20"/>
    </row>
    <row r="3" spans="1:15" s="18" customFormat="1" ht="24.45" customHeight="1" x14ac:dyDescent="0.25">
      <c r="A3" s="335" t="s">
        <v>369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20"/>
    </row>
    <row r="4" spans="1:15" s="18" customFormat="1" ht="7.5" customHeight="1" x14ac:dyDescent="0.25">
      <c r="D4" s="294"/>
      <c r="E4" s="294"/>
      <c r="F4" s="294"/>
      <c r="G4" s="294"/>
      <c r="H4" s="294"/>
      <c r="I4" s="294"/>
      <c r="J4" s="294"/>
      <c r="K4" s="294"/>
      <c r="L4" s="267"/>
      <c r="M4" s="267"/>
    </row>
    <row r="5" spans="1:15" ht="6" customHeight="1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s="18" customFormat="1" ht="19.05" customHeight="1" x14ac:dyDescent="0.25">
      <c r="A6" s="262"/>
      <c r="B6" s="252" t="s">
        <v>2</v>
      </c>
      <c r="C6" s="263" t="s">
        <v>125</v>
      </c>
      <c r="D6" s="263"/>
      <c r="E6" s="263"/>
      <c r="F6" s="263"/>
      <c r="G6" s="264"/>
      <c r="H6" s="294" t="s">
        <v>370</v>
      </c>
      <c r="I6" s="294"/>
      <c r="J6" s="294"/>
      <c r="K6" s="20"/>
      <c r="L6" s="20"/>
    </row>
    <row r="7" spans="1:15" s="18" customFormat="1" ht="19.05" customHeight="1" x14ac:dyDescent="0.25">
      <c r="A7" s="262"/>
      <c r="B7" s="252" t="s">
        <v>3</v>
      </c>
      <c r="C7" s="263" t="s">
        <v>365</v>
      </c>
      <c r="D7" s="263"/>
      <c r="E7" s="263"/>
      <c r="F7" s="263"/>
      <c r="G7" s="20"/>
      <c r="H7" s="20"/>
      <c r="I7" s="20"/>
      <c r="J7" s="20"/>
      <c r="K7" s="20"/>
      <c r="L7" s="20"/>
    </row>
    <row r="8" spans="1:15" s="18" customFormat="1" ht="19.05" customHeight="1" x14ac:dyDescent="0.25">
      <c r="A8" s="262"/>
      <c r="B8" s="252" t="s">
        <v>4</v>
      </c>
      <c r="C8" s="343" t="s">
        <v>366</v>
      </c>
      <c r="D8" s="343"/>
      <c r="E8" s="343"/>
      <c r="F8" s="343"/>
      <c r="G8" s="265"/>
      <c r="H8" s="20"/>
      <c r="I8" s="20"/>
      <c r="J8" s="20"/>
      <c r="K8" s="20"/>
      <c r="L8" s="20"/>
    </row>
    <row r="9" spans="1:15" ht="18" x14ac:dyDescent="0.3">
      <c r="A9" s="117"/>
      <c r="B9" s="114"/>
      <c r="C9" s="114"/>
      <c r="D9" s="113"/>
      <c r="E9" s="120"/>
      <c r="F9" s="131" t="s">
        <v>6</v>
      </c>
      <c r="G9" s="131" t="s">
        <v>7</v>
      </c>
      <c r="H9" s="131" t="s">
        <v>8</v>
      </c>
      <c r="I9" s="131" t="s">
        <v>9</v>
      </c>
      <c r="J9" s="131" t="s">
        <v>10</v>
      </c>
      <c r="K9" s="131" t="s">
        <v>11</v>
      </c>
      <c r="L9" s="117"/>
      <c r="M9" s="110"/>
      <c r="N9" s="110"/>
      <c r="O9" s="110"/>
    </row>
    <row r="10" spans="1:15" ht="17.399999999999999" x14ac:dyDescent="0.3">
      <c r="A10" s="126" t="s">
        <v>12</v>
      </c>
      <c r="B10" s="126" t="s">
        <v>5</v>
      </c>
      <c r="C10" s="124" t="s">
        <v>13</v>
      </c>
      <c r="D10" s="172" t="s">
        <v>126</v>
      </c>
      <c r="E10" s="173" t="s">
        <v>15</v>
      </c>
      <c r="F10" s="135" t="s">
        <v>250</v>
      </c>
      <c r="G10" s="135" t="s">
        <v>251</v>
      </c>
      <c r="H10" s="135" t="s">
        <v>147</v>
      </c>
      <c r="I10" s="138" t="s">
        <v>216</v>
      </c>
      <c r="J10" s="135" t="s">
        <v>145</v>
      </c>
      <c r="K10" s="138" t="s">
        <v>372</v>
      </c>
      <c r="L10" s="408">
        <f>COUNTA(F10:K10)</f>
        <v>6</v>
      </c>
      <c r="M10" s="110"/>
      <c r="N10" s="110"/>
      <c r="O10" s="110"/>
    </row>
    <row r="11" spans="1:15" ht="17.399999999999999" x14ac:dyDescent="0.3">
      <c r="A11" s="129" t="s">
        <v>34</v>
      </c>
      <c r="B11" s="127" t="s">
        <v>231</v>
      </c>
      <c r="C11" s="127" t="s">
        <v>35</v>
      </c>
      <c r="D11" s="168" t="s">
        <v>126</v>
      </c>
      <c r="E11" s="169" t="s">
        <v>15</v>
      </c>
      <c r="F11" s="134" t="s">
        <v>139</v>
      </c>
      <c r="G11" s="130" t="s">
        <v>252</v>
      </c>
      <c r="H11" s="134" t="s">
        <v>151</v>
      </c>
      <c r="I11" s="134" t="s">
        <v>141</v>
      </c>
      <c r="J11" s="130" t="s">
        <v>253</v>
      </c>
      <c r="K11" s="130" t="s">
        <v>254</v>
      </c>
      <c r="L11" s="408">
        <f t="shared" ref="L11:L19" si="0">COUNTA(F11:K11)</f>
        <v>6</v>
      </c>
      <c r="M11" s="110"/>
      <c r="N11" s="110"/>
      <c r="O11" s="110"/>
    </row>
    <row r="12" spans="1:15" ht="17.399999999999999" x14ac:dyDescent="0.3">
      <c r="A12" s="126" t="s">
        <v>36</v>
      </c>
      <c r="B12" s="126" t="s">
        <v>232</v>
      </c>
      <c r="C12" s="124" t="s">
        <v>13</v>
      </c>
      <c r="D12" s="174" t="s">
        <v>61</v>
      </c>
      <c r="E12" s="173" t="s">
        <v>15</v>
      </c>
      <c r="F12" s="138" t="s">
        <v>255</v>
      </c>
      <c r="G12" s="138" t="s">
        <v>372</v>
      </c>
      <c r="H12" s="409"/>
      <c r="I12" s="409"/>
      <c r="J12" s="138" t="s">
        <v>221</v>
      </c>
      <c r="K12" s="138" t="s">
        <v>149</v>
      </c>
      <c r="L12" s="408">
        <f t="shared" si="0"/>
        <v>4</v>
      </c>
      <c r="M12" s="408" t="s">
        <v>373</v>
      </c>
      <c r="N12" s="110"/>
    </row>
    <row r="13" spans="1:15" ht="17.399999999999999" x14ac:dyDescent="0.3">
      <c r="A13" s="129" t="s">
        <v>37</v>
      </c>
      <c r="B13" s="129" t="s">
        <v>233</v>
      </c>
      <c r="C13" s="127" t="s">
        <v>35</v>
      </c>
      <c r="D13" s="170" t="s">
        <v>61</v>
      </c>
      <c r="E13" s="169" t="s">
        <v>15</v>
      </c>
      <c r="F13" s="130" t="s">
        <v>151</v>
      </c>
      <c r="G13" s="134" t="s">
        <v>147</v>
      </c>
      <c r="H13" s="134" t="s">
        <v>139</v>
      </c>
      <c r="I13" s="130" t="s">
        <v>257</v>
      </c>
      <c r="J13" s="130" t="s">
        <v>216</v>
      </c>
      <c r="K13" s="134"/>
      <c r="L13" s="408">
        <f t="shared" si="0"/>
        <v>5</v>
      </c>
      <c r="M13" s="117"/>
      <c r="N13" s="110"/>
    </row>
    <row r="14" spans="1:15" ht="17.399999999999999" x14ac:dyDescent="0.3">
      <c r="A14" s="126" t="s">
        <v>234</v>
      </c>
      <c r="B14" s="126" t="s">
        <v>235</v>
      </c>
      <c r="C14" s="124" t="s">
        <v>13</v>
      </c>
      <c r="D14" s="172" t="s">
        <v>14</v>
      </c>
      <c r="E14" s="173" t="s">
        <v>15</v>
      </c>
      <c r="F14" s="137" t="s">
        <v>147</v>
      </c>
      <c r="G14" s="137" t="s">
        <v>114</v>
      </c>
      <c r="H14" s="137" t="s">
        <v>259</v>
      </c>
      <c r="I14" s="137" t="s">
        <v>216</v>
      </c>
      <c r="J14" s="137"/>
      <c r="K14" s="137"/>
      <c r="L14" s="408">
        <f t="shared" si="0"/>
        <v>4</v>
      </c>
      <c r="M14" s="117"/>
      <c r="N14" s="110"/>
    </row>
    <row r="15" spans="1:15" ht="17.399999999999999" x14ac:dyDescent="0.3">
      <c r="A15" s="129" t="s">
        <v>236</v>
      </c>
      <c r="B15" s="129" t="s">
        <v>237</v>
      </c>
      <c r="C15" s="127" t="s">
        <v>35</v>
      </c>
      <c r="D15" s="168" t="s">
        <v>14</v>
      </c>
      <c r="E15" s="169" t="s">
        <v>15</v>
      </c>
      <c r="F15" s="136" t="s">
        <v>214</v>
      </c>
      <c r="G15" s="136" t="s">
        <v>101</v>
      </c>
      <c r="H15" s="136" t="s">
        <v>149</v>
      </c>
      <c r="I15" s="410"/>
      <c r="J15" s="136"/>
      <c r="K15" s="136"/>
      <c r="L15" s="408">
        <f t="shared" si="0"/>
        <v>3</v>
      </c>
      <c r="M15" s="408" t="s">
        <v>374</v>
      </c>
      <c r="N15" s="110"/>
    </row>
    <row r="16" spans="1:15" ht="17.399999999999999" x14ac:dyDescent="0.3">
      <c r="A16" s="126" t="s">
        <v>43</v>
      </c>
      <c r="B16" s="126" t="s">
        <v>39</v>
      </c>
      <c r="C16" s="124" t="s">
        <v>13</v>
      </c>
      <c r="D16" s="174" t="s">
        <v>44</v>
      </c>
      <c r="E16" s="175" t="s">
        <v>41</v>
      </c>
      <c r="F16" s="135" t="s">
        <v>102</v>
      </c>
      <c r="G16" s="135" t="s">
        <v>158</v>
      </c>
      <c r="H16" s="135" t="s">
        <v>159</v>
      </c>
      <c r="I16" s="135" t="s">
        <v>157</v>
      </c>
      <c r="J16" s="135" t="s">
        <v>260</v>
      </c>
      <c r="K16" s="135"/>
      <c r="L16" s="408">
        <f t="shared" si="0"/>
        <v>5</v>
      </c>
      <c r="M16" s="117"/>
      <c r="N16" s="110"/>
    </row>
    <row r="17" spans="1:14" ht="17.399999999999999" x14ac:dyDescent="0.3">
      <c r="A17" s="129" t="s">
        <v>45</v>
      </c>
      <c r="B17" s="129" t="s">
        <v>238</v>
      </c>
      <c r="C17" s="127" t="s">
        <v>35</v>
      </c>
      <c r="D17" s="170" t="s">
        <v>44</v>
      </c>
      <c r="E17" s="171" t="s">
        <v>41</v>
      </c>
      <c r="F17" s="134" t="s">
        <v>155</v>
      </c>
      <c r="G17" s="130" t="s">
        <v>261</v>
      </c>
      <c r="H17" s="134" t="s">
        <v>164</v>
      </c>
      <c r="I17" s="130" t="s">
        <v>262</v>
      </c>
      <c r="J17" s="411" t="s">
        <v>154</v>
      </c>
      <c r="K17" s="130"/>
      <c r="L17" s="408">
        <f t="shared" si="0"/>
        <v>5</v>
      </c>
      <c r="M17" s="110"/>
      <c r="N17" s="110"/>
    </row>
    <row r="18" spans="1:14" ht="17.399999999999999" x14ac:dyDescent="0.3">
      <c r="A18" s="126" t="s">
        <v>46</v>
      </c>
      <c r="B18" s="126" t="s">
        <v>239</v>
      </c>
      <c r="C18" s="124" t="s">
        <v>13</v>
      </c>
      <c r="D18" s="172" t="s">
        <v>40</v>
      </c>
      <c r="E18" s="175" t="s">
        <v>41</v>
      </c>
      <c r="F18" s="135" t="s">
        <v>155</v>
      </c>
      <c r="G18" s="135" t="s">
        <v>161</v>
      </c>
      <c r="H18" s="135" t="s">
        <v>262</v>
      </c>
      <c r="I18" s="135" t="s">
        <v>158</v>
      </c>
      <c r="J18" s="135" t="s">
        <v>164</v>
      </c>
      <c r="K18" s="135" t="s">
        <v>260</v>
      </c>
      <c r="L18" s="408">
        <f t="shared" si="0"/>
        <v>6</v>
      </c>
      <c r="M18" s="110"/>
      <c r="N18" s="110"/>
    </row>
    <row r="19" spans="1:14" ht="17.399999999999999" x14ac:dyDescent="0.3">
      <c r="A19" s="129" t="s">
        <v>50</v>
      </c>
      <c r="B19" s="129" t="s">
        <v>240</v>
      </c>
      <c r="C19" s="127" t="s">
        <v>35</v>
      </c>
      <c r="D19" s="168" t="s">
        <v>40</v>
      </c>
      <c r="E19" s="171" t="s">
        <v>41</v>
      </c>
      <c r="F19" s="134" t="s">
        <v>154</v>
      </c>
      <c r="G19" s="410"/>
      <c r="H19" s="134" t="s">
        <v>156</v>
      </c>
      <c r="I19" s="130" t="s">
        <v>159</v>
      </c>
      <c r="J19" s="130" t="s">
        <v>157</v>
      </c>
      <c r="K19" s="130"/>
      <c r="L19" s="408">
        <f t="shared" si="0"/>
        <v>4</v>
      </c>
      <c r="M19" s="110"/>
      <c r="N19" s="110"/>
    </row>
    <row r="20" spans="1:14" ht="18" x14ac:dyDescent="0.3">
      <c r="A20" s="133"/>
      <c r="B20" s="133"/>
      <c r="C20" s="114"/>
      <c r="D20" s="132"/>
      <c r="E20" s="120"/>
      <c r="F20" s="131" t="s">
        <v>6</v>
      </c>
      <c r="G20" s="131" t="s">
        <v>7</v>
      </c>
      <c r="H20" s="131" t="s">
        <v>8</v>
      </c>
      <c r="I20" s="131" t="s">
        <v>9</v>
      </c>
      <c r="J20" s="131" t="s">
        <v>10</v>
      </c>
      <c r="K20" s="131" t="s">
        <v>11</v>
      </c>
      <c r="L20" s="110"/>
      <c r="M20" s="108"/>
      <c r="N20" s="107"/>
    </row>
    <row r="21" spans="1:14" ht="18" x14ac:dyDescent="0.35">
      <c r="A21" s="126" t="s">
        <v>51</v>
      </c>
      <c r="B21" s="124" t="s">
        <v>47</v>
      </c>
      <c r="C21" s="124" t="s">
        <v>48</v>
      </c>
      <c r="D21" s="172" t="s">
        <v>126</v>
      </c>
      <c r="E21" s="123" t="s">
        <v>15</v>
      </c>
      <c r="F21" s="340" t="s">
        <v>49</v>
      </c>
      <c r="G21" s="341"/>
      <c r="H21" s="341"/>
      <c r="I21" s="341"/>
      <c r="J21" s="341"/>
      <c r="K21" s="342"/>
      <c r="L21" s="119"/>
      <c r="M21" s="110"/>
      <c r="N21" s="110"/>
    </row>
    <row r="22" spans="1:14" ht="18" x14ac:dyDescent="0.35">
      <c r="A22" s="129" t="s">
        <v>52</v>
      </c>
      <c r="B22" s="129" t="s">
        <v>241</v>
      </c>
      <c r="C22" s="127" t="s">
        <v>48</v>
      </c>
      <c r="D22" s="170" t="s">
        <v>61</v>
      </c>
      <c r="E22" s="128" t="s">
        <v>15</v>
      </c>
      <c r="F22" s="337" t="s">
        <v>49</v>
      </c>
      <c r="G22" s="338"/>
      <c r="H22" s="338"/>
      <c r="I22" s="338"/>
      <c r="J22" s="338"/>
      <c r="K22" s="339"/>
      <c r="L22" s="119"/>
      <c r="M22" s="110"/>
      <c r="N22" s="110"/>
    </row>
    <row r="23" spans="1:14" ht="18" x14ac:dyDescent="0.35">
      <c r="A23" s="126" t="s">
        <v>53</v>
      </c>
      <c r="B23" s="126" t="s">
        <v>131</v>
      </c>
      <c r="C23" s="124" t="s">
        <v>48</v>
      </c>
      <c r="D23" s="174" t="s">
        <v>44</v>
      </c>
      <c r="E23" s="123" t="s">
        <v>41</v>
      </c>
      <c r="F23" s="340" t="s">
        <v>49</v>
      </c>
      <c r="G23" s="341"/>
      <c r="H23" s="341"/>
      <c r="I23" s="341"/>
      <c r="J23" s="341"/>
      <c r="K23" s="342"/>
      <c r="L23" s="119"/>
      <c r="M23" s="110"/>
      <c r="N23" s="110"/>
    </row>
    <row r="24" spans="1:14" ht="18" x14ac:dyDescent="0.35">
      <c r="A24" s="129" t="s">
        <v>55</v>
      </c>
      <c r="B24" s="129" t="s">
        <v>242</v>
      </c>
      <c r="C24" s="127" t="s">
        <v>48</v>
      </c>
      <c r="D24" s="168" t="s">
        <v>40</v>
      </c>
      <c r="E24" s="128" t="s">
        <v>41</v>
      </c>
      <c r="F24" s="337" t="s">
        <v>49</v>
      </c>
      <c r="G24" s="338"/>
      <c r="H24" s="338"/>
      <c r="I24" s="338"/>
      <c r="J24" s="338"/>
      <c r="K24" s="339"/>
      <c r="L24" s="119"/>
      <c r="M24" s="114"/>
      <c r="N24" s="114"/>
    </row>
    <row r="25" spans="1:14" ht="18" x14ac:dyDescent="0.35">
      <c r="A25" s="126" t="s">
        <v>18</v>
      </c>
      <c r="B25" s="126" t="s">
        <v>103</v>
      </c>
      <c r="C25" s="124" t="s">
        <v>19</v>
      </c>
      <c r="D25" s="174" t="s">
        <v>44</v>
      </c>
      <c r="E25" s="123" t="s">
        <v>41</v>
      </c>
      <c r="F25" s="340" t="s">
        <v>153</v>
      </c>
      <c r="G25" s="341"/>
      <c r="H25" s="341"/>
      <c r="I25" s="341"/>
      <c r="J25" s="341"/>
      <c r="K25" s="342"/>
      <c r="L25" s="119"/>
      <c r="M25" s="114"/>
      <c r="N25" s="114"/>
    </row>
    <row r="26" spans="1:14" ht="18" x14ac:dyDescent="0.3">
      <c r="A26" s="129" t="s">
        <v>20</v>
      </c>
      <c r="B26" s="129" t="s">
        <v>243</v>
      </c>
      <c r="C26" s="127" t="s">
        <v>19</v>
      </c>
      <c r="D26" s="168" t="s">
        <v>40</v>
      </c>
      <c r="E26" s="128" t="s">
        <v>41</v>
      </c>
      <c r="F26" s="337" t="s">
        <v>153</v>
      </c>
      <c r="G26" s="338"/>
      <c r="H26" s="338"/>
      <c r="I26" s="338"/>
      <c r="J26" s="338"/>
      <c r="K26" s="339"/>
      <c r="L26" s="110"/>
      <c r="M26" s="110"/>
      <c r="N26" s="110"/>
    </row>
    <row r="27" spans="1:14" ht="17.399999999999999" x14ac:dyDescent="0.3">
      <c r="A27" s="126" t="s">
        <v>21</v>
      </c>
      <c r="B27" s="124" t="s">
        <v>244</v>
      </c>
      <c r="C27" s="124" t="s">
        <v>54</v>
      </c>
      <c r="D27" s="174" t="s">
        <v>17</v>
      </c>
      <c r="E27" s="123" t="s">
        <v>15</v>
      </c>
      <c r="F27" s="135" t="s">
        <v>139</v>
      </c>
      <c r="G27" s="135" t="s">
        <v>215</v>
      </c>
      <c r="H27" s="135" t="s">
        <v>216</v>
      </c>
      <c r="I27" s="135"/>
      <c r="J27" s="135"/>
      <c r="K27" s="135"/>
      <c r="L27" s="408">
        <f>COUNTA(F27:K27)</f>
        <v>3</v>
      </c>
      <c r="M27" s="110"/>
      <c r="N27" s="110"/>
    </row>
    <row r="28" spans="1:14" ht="18" x14ac:dyDescent="0.3">
      <c r="A28" s="129" t="s">
        <v>23</v>
      </c>
      <c r="B28" s="127" t="s">
        <v>245</v>
      </c>
      <c r="C28" s="127" t="s">
        <v>19</v>
      </c>
      <c r="D28" s="168" t="s">
        <v>14</v>
      </c>
      <c r="E28" s="128" t="s">
        <v>15</v>
      </c>
      <c r="F28" s="337" t="s">
        <v>153</v>
      </c>
      <c r="G28" s="338"/>
      <c r="H28" s="338"/>
      <c r="I28" s="338"/>
      <c r="J28" s="338"/>
      <c r="K28" s="339"/>
      <c r="L28" s="110"/>
      <c r="M28" s="110"/>
      <c r="N28" s="110"/>
    </row>
    <row r="29" spans="1:14" ht="18" x14ac:dyDescent="0.3">
      <c r="A29" s="126" t="s">
        <v>24</v>
      </c>
      <c r="B29" s="126" t="s">
        <v>246</v>
      </c>
      <c r="C29" s="124" t="s">
        <v>19</v>
      </c>
      <c r="D29" s="174" t="s">
        <v>61</v>
      </c>
      <c r="E29" s="123" t="s">
        <v>15</v>
      </c>
      <c r="F29" s="340" t="s">
        <v>153</v>
      </c>
      <c r="G29" s="341"/>
      <c r="H29" s="341"/>
      <c r="I29" s="341"/>
      <c r="J29" s="341"/>
      <c r="K29" s="342"/>
      <c r="L29" s="110"/>
      <c r="M29" s="110"/>
      <c r="N29" s="110"/>
    </row>
    <row r="30" spans="1:14" ht="18" x14ac:dyDescent="0.3">
      <c r="A30" s="129" t="s">
        <v>26</v>
      </c>
      <c r="B30" s="129" t="s">
        <v>247</v>
      </c>
      <c r="C30" s="127" t="s">
        <v>19</v>
      </c>
      <c r="D30" s="168" t="s">
        <v>126</v>
      </c>
      <c r="E30" s="128" t="s">
        <v>15</v>
      </c>
      <c r="F30" s="337" t="s">
        <v>153</v>
      </c>
      <c r="G30" s="338"/>
      <c r="H30" s="338"/>
      <c r="I30" s="338"/>
      <c r="J30" s="338"/>
      <c r="K30" s="339"/>
      <c r="L30" s="110"/>
      <c r="M30" s="110"/>
      <c r="N30" s="110"/>
    </row>
    <row r="31" spans="1:14" ht="17.399999999999999" x14ac:dyDescent="0.3">
      <c r="A31" s="126" t="s">
        <v>69</v>
      </c>
      <c r="B31" s="125" t="s">
        <v>22</v>
      </c>
      <c r="C31" s="124" t="s">
        <v>54</v>
      </c>
      <c r="D31" s="174" t="s">
        <v>27</v>
      </c>
      <c r="E31" s="123" t="s">
        <v>15</v>
      </c>
      <c r="F31" s="135" t="s">
        <v>214</v>
      </c>
      <c r="G31" s="135" t="s">
        <v>147</v>
      </c>
      <c r="H31" s="135" t="s">
        <v>377</v>
      </c>
      <c r="I31" s="135" t="s">
        <v>139</v>
      </c>
      <c r="J31" s="135" t="s">
        <v>216</v>
      </c>
      <c r="K31" s="409"/>
      <c r="L31" s="408">
        <f t="shared" ref="L31:L34" si="1">COUNTA(F31:K31)</f>
        <v>5</v>
      </c>
      <c r="M31" s="110"/>
      <c r="N31" s="110"/>
    </row>
    <row r="32" spans="1:14" ht="17.399999999999999" x14ac:dyDescent="0.3">
      <c r="A32" s="129" t="s">
        <v>28</v>
      </c>
      <c r="B32" s="129" t="s">
        <v>248</v>
      </c>
      <c r="C32" s="127" t="s">
        <v>54</v>
      </c>
      <c r="D32" s="168" t="s">
        <v>29</v>
      </c>
      <c r="E32" s="128" t="s">
        <v>15</v>
      </c>
      <c r="F32" s="130" t="s">
        <v>149</v>
      </c>
      <c r="G32" s="130" t="s">
        <v>151</v>
      </c>
      <c r="H32" s="134" t="s">
        <v>147</v>
      </c>
      <c r="I32" s="130" t="s">
        <v>139</v>
      </c>
      <c r="J32" s="410"/>
      <c r="K32" s="130" t="s">
        <v>216</v>
      </c>
      <c r="L32" s="408">
        <f t="shared" si="1"/>
        <v>5</v>
      </c>
      <c r="M32" s="110"/>
      <c r="N32" s="110"/>
    </row>
    <row r="33" spans="1:14" ht="17.399999999999999" x14ac:dyDescent="0.3">
      <c r="A33" s="126" t="s">
        <v>59</v>
      </c>
      <c r="B33" s="125" t="s">
        <v>25</v>
      </c>
      <c r="C33" s="124" t="s">
        <v>54</v>
      </c>
      <c r="D33" s="174" t="s">
        <v>130</v>
      </c>
      <c r="E33" s="123" t="s">
        <v>15</v>
      </c>
      <c r="F33" s="135" t="s">
        <v>155</v>
      </c>
      <c r="G33" s="135" t="s">
        <v>158</v>
      </c>
      <c r="H33" s="135" t="s">
        <v>102</v>
      </c>
      <c r="I33" s="135" t="s">
        <v>156</v>
      </c>
      <c r="J33" s="135" t="s">
        <v>159</v>
      </c>
      <c r="K33" s="135" t="s">
        <v>263</v>
      </c>
      <c r="L33" s="408">
        <f t="shared" si="1"/>
        <v>6</v>
      </c>
      <c r="M33" s="110"/>
      <c r="N33" s="110"/>
    </row>
    <row r="34" spans="1:14" ht="17.399999999999999" x14ac:dyDescent="0.3">
      <c r="A34" s="129" t="s">
        <v>60</v>
      </c>
      <c r="B34" s="129" t="s">
        <v>249</v>
      </c>
      <c r="C34" s="127" t="s">
        <v>54</v>
      </c>
      <c r="D34" s="168" t="s">
        <v>117</v>
      </c>
      <c r="E34" s="128" t="s">
        <v>15</v>
      </c>
      <c r="F34" s="134" t="s">
        <v>155</v>
      </c>
      <c r="G34" s="130" t="s">
        <v>161</v>
      </c>
      <c r="H34" s="134" t="s">
        <v>264</v>
      </c>
      <c r="I34" s="130" t="s">
        <v>165</v>
      </c>
      <c r="J34" s="410"/>
      <c r="K34" s="130" t="s">
        <v>262</v>
      </c>
      <c r="L34" s="408">
        <f t="shared" si="1"/>
        <v>5</v>
      </c>
      <c r="M34" s="110"/>
      <c r="N34" s="110"/>
    </row>
    <row r="35" spans="1:14" ht="10.050000000000001" customHeight="1" x14ac:dyDescent="0.3">
      <c r="A35" s="121"/>
      <c r="B35" s="122"/>
      <c r="C35" s="122"/>
      <c r="D35" s="122"/>
      <c r="E35" s="122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7.399999999999999" x14ac:dyDescent="0.3">
      <c r="A36" s="336" t="s">
        <v>367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111">
        <f>SUM(L10:L34)</f>
        <v>72</v>
      </c>
      <c r="M36" s="118"/>
      <c r="N36" s="118"/>
    </row>
    <row r="37" spans="1:14" ht="6" customHeight="1" x14ac:dyDescent="0.3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111"/>
      <c r="M37" s="108"/>
      <c r="N37" s="107"/>
    </row>
    <row r="38" spans="1:14" ht="18" customHeight="1" x14ac:dyDescent="0.3">
      <c r="A38" s="333" t="s">
        <v>368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111"/>
      <c r="M38" s="108"/>
      <c r="N38" s="107"/>
    </row>
    <row r="39" spans="1:14" ht="15.6" x14ac:dyDescent="0.3">
      <c r="A39" s="116"/>
      <c r="B39" s="115"/>
      <c r="C39" s="114"/>
      <c r="D39" s="113"/>
      <c r="E39" s="112"/>
      <c r="F39" s="111"/>
      <c r="G39" s="111"/>
      <c r="H39" s="111"/>
      <c r="I39" s="111"/>
      <c r="J39" s="111"/>
      <c r="K39" s="111"/>
      <c r="L39" s="111"/>
      <c r="M39" s="108"/>
      <c r="N39" s="109"/>
    </row>
    <row r="40" spans="1:14" ht="15.6" x14ac:dyDescent="0.3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08"/>
      <c r="N40" s="109"/>
    </row>
    <row r="41" spans="1:14" ht="15.6" x14ac:dyDescent="0.3">
      <c r="M41" s="108"/>
      <c r="N41" s="109"/>
    </row>
    <row r="42" spans="1:14" ht="15.6" x14ac:dyDescent="0.3">
      <c r="M42" s="108"/>
      <c r="N42" s="107"/>
    </row>
    <row r="43" spans="1:14" ht="15.6" x14ac:dyDescent="0.3">
      <c r="M43" s="108"/>
      <c r="N43" s="107"/>
    </row>
    <row r="44" spans="1:14" ht="15.6" x14ac:dyDescent="0.3">
      <c r="M44" s="108"/>
      <c r="N44" s="107"/>
    </row>
    <row r="45" spans="1:14" ht="15.6" x14ac:dyDescent="0.3">
      <c r="M45" s="108"/>
      <c r="N45" s="107"/>
    </row>
    <row r="46" spans="1:14" ht="15.6" x14ac:dyDescent="0.3">
      <c r="M46" s="108"/>
      <c r="N46" s="109"/>
    </row>
    <row r="47" spans="1:14" ht="15.6" x14ac:dyDescent="0.3">
      <c r="M47" s="108"/>
      <c r="N47" s="107"/>
    </row>
    <row r="48" spans="1:14" ht="15.6" x14ac:dyDescent="0.3">
      <c r="M48" s="108"/>
      <c r="N48" s="107"/>
    </row>
    <row r="49" spans="13:14" ht="15.6" x14ac:dyDescent="0.3">
      <c r="M49" s="108"/>
      <c r="N49" s="107"/>
    </row>
  </sheetData>
  <mergeCells count="15">
    <mergeCell ref="A38:K38"/>
    <mergeCell ref="A2:K2"/>
    <mergeCell ref="A3:K3"/>
    <mergeCell ref="A37:K37"/>
    <mergeCell ref="F26:K26"/>
    <mergeCell ref="F24:K24"/>
    <mergeCell ref="F25:K25"/>
    <mergeCell ref="F30:K30"/>
    <mergeCell ref="F29:K29"/>
    <mergeCell ref="F28:K28"/>
    <mergeCell ref="A36:K36"/>
    <mergeCell ref="F21:K21"/>
    <mergeCell ref="F22:K22"/>
    <mergeCell ref="F23:K23"/>
    <mergeCell ref="C8:F8"/>
  </mergeCells>
  <printOptions horizontalCentered="1"/>
  <pageMargins left="0.25" right="0.25" top="0.75" bottom="0.75" header="0.3" footer="0.3"/>
  <pageSetup paperSize="9" scale="71" orientation="landscape" horizontalDpi="4294967294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1A6C9-571E-4EED-849C-EEEC5233C936}">
  <dimension ref="A1:AP34"/>
  <sheetViews>
    <sheetView view="pageBreakPreview" topLeftCell="T4" zoomScale="55" zoomScaleNormal="70" zoomScaleSheetLayoutView="55" zoomScalePageLayoutView="70" workbookViewId="0">
      <selection activeCell="AK26" sqref="AK26:AP26"/>
    </sheetView>
  </sheetViews>
  <sheetFormatPr baseColWidth="10" defaultColWidth="11" defaultRowHeight="14.4" x14ac:dyDescent="0.3"/>
  <cols>
    <col min="1" max="1" width="6.7265625" style="21" bestFit="1" customWidth="1"/>
    <col min="2" max="7" width="13.1796875" style="21" customWidth="1"/>
    <col min="8" max="8" width="6.7265625" style="21" bestFit="1" customWidth="1"/>
    <col min="9" max="14" width="13.1796875" style="21" customWidth="1"/>
    <col min="15" max="15" width="7" style="21" bestFit="1" customWidth="1"/>
    <col min="16" max="21" width="13.1796875" style="21" customWidth="1"/>
    <col min="22" max="22" width="7" style="21" bestFit="1" customWidth="1"/>
    <col min="23" max="28" width="13.1796875" style="21" customWidth="1"/>
    <col min="29" max="29" width="7" style="21" bestFit="1" customWidth="1"/>
    <col min="30" max="35" width="13.1796875" style="21" customWidth="1"/>
    <col min="36" max="36" width="7" style="21" bestFit="1" customWidth="1"/>
    <col min="37" max="42" width="13.1796875" style="21" customWidth="1"/>
    <col min="43" max="43" width="4.453125" style="21" customWidth="1"/>
    <col min="44" max="16384" width="11" style="21"/>
  </cols>
  <sheetData>
    <row r="1" spans="1:42" ht="30" customHeight="1" x14ac:dyDescent="0.3">
      <c r="B1" s="347" t="str">
        <f>Programme!D10</f>
        <v>Ly G</v>
      </c>
      <c r="C1" s="347"/>
      <c r="D1" s="347"/>
      <c r="E1" s="347" t="str">
        <f>Programme!B10</f>
        <v>9h00</v>
      </c>
      <c r="F1" s="347"/>
      <c r="G1" s="347"/>
      <c r="I1" s="345" t="str">
        <f>Programme!D14</f>
        <v>CG</v>
      </c>
      <c r="J1" s="345"/>
      <c r="K1" s="345"/>
      <c r="L1" s="345" t="str">
        <f>Programme!B14</f>
        <v>10H00</v>
      </c>
      <c r="M1" s="345"/>
      <c r="N1" s="345"/>
      <c r="P1" s="344" t="str">
        <f>Programme!D18</f>
        <v>MG</v>
      </c>
      <c r="Q1" s="344"/>
      <c r="R1" s="344"/>
      <c r="S1" s="344" t="str">
        <f>Programme!B18</f>
        <v>11H00</v>
      </c>
      <c r="T1" s="344"/>
      <c r="U1" s="344"/>
      <c r="W1" s="350" t="str">
        <f>Programme!D23</f>
        <v>MF</v>
      </c>
      <c r="X1" s="350"/>
      <c r="Y1" s="350"/>
      <c r="Z1" s="350" t="str">
        <f>Programme!B23</f>
        <v>12h00</v>
      </c>
      <c r="AA1" s="350"/>
      <c r="AB1" s="350"/>
      <c r="AD1" s="344" t="str">
        <f>Programme!D27</f>
        <v>CF</v>
      </c>
      <c r="AE1" s="344"/>
      <c r="AF1" s="344"/>
      <c r="AG1" s="344" t="str">
        <f>Programme!B27</f>
        <v>13h00</v>
      </c>
      <c r="AH1" s="344"/>
      <c r="AI1" s="344"/>
      <c r="AK1" s="348" t="str">
        <f>Programme!D31</f>
        <v>U19 F</v>
      </c>
      <c r="AL1" s="348"/>
      <c r="AM1" s="348"/>
      <c r="AN1" s="348" t="str">
        <f>Programme!B31</f>
        <v>14h00</v>
      </c>
      <c r="AO1" s="348"/>
      <c r="AP1" s="348"/>
    </row>
    <row r="2" spans="1:42" ht="30" customHeight="1" x14ac:dyDescent="0.3">
      <c r="B2" s="347" t="s">
        <v>12</v>
      </c>
      <c r="C2" s="347"/>
      <c r="D2" s="347" t="str">
        <f>Programme!C10</f>
        <v>SERIE 1</v>
      </c>
      <c r="E2" s="347"/>
      <c r="F2" s="347" t="str">
        <f>Programme!E10</f>
        <v>500m</v>
      </c>
      <c r="G2" s="347"/>
      <c r="I2" s="345" t="s">
        <v>38</v>
      </c>
      <c r="J2" s="345"/>
      <c r="K2" s="345" t="str">
        <f>Programme!C14</f>
        <v>SERIE 1</v>
      </c>
      <c r="L2" s="345"/>
      <c r="M2" s="345" t="str">
        <f>Programme!E14</f>
        <v>500m</v>
      </c>
      <c r="N2" s="345"/>
      <c r="P2" s="344" t="s">
        <v>46</v>
      </c>
      <c r="Q2" s="344"/>
      <c r="R2" s="344" t="str">
        <f>Programme!C18</f>
        <v>SERIE 1</v>
      </c>
      <c r="S2" s="344"/>
      <c r="T2" s="344" t="str">
        <f>Programme!E18</f>
        <v>250m</v>
      </c>
      <c r="U2" s="344"/>
      <c r="W2" s="350" t="s">
        <v>53</v>
      </c>
      <c r="X2" s="350"/>
      <c r="Y2" s="350" t="str">
        <f>Programme!C23</f>
        <v>Finale B</v>
      </c>
      <c r="Z2" s="350"/>
      <c r="AA2" s="350" t="str">
        <f>Programme!E23</f>
        <v>250m</v>
      </c>
      <c r="AB2" s="350"/>
      <c r="AD2" s="344" t="s">
        <v>21</v>
      </c>
      <c r="AE2" s="344"/>
      <c r="AF2" s="344" t="str">
        <f>Programme!C27</f>
        <v>Finale</v>
      </c>
      <c r="AG2" s="344"/>
      <c r="AH2" s="344" t="str">
        <f>Programme!E27</f>
        <v>500m</v>
      </c>
      <c r="AI2" s="344"/>
      <c r="AK2" s="348" t="s">
        <v>69</v>
      </c>
      <c r="AL2" s="348"/>
      <c r="AM2" s="348" t="str">
        <f>Programme!C31</f>
        <v>Finale</v>
      </c>
      <c r="AN2" s="348"/>
      <c r="AO2" s="348" t="str">
        <f>Programme!E31</f>
        <v>500m</v>
      </c>
      <c r="AP2" s="348"/>
    </row>
    <row r="3" spans="1:42" ht="30" customHeight="1" x14ac:dyDescent="0.3">
      <c r="A3" s="22" t="s">
        <v>201</v>
      </c>
      <c r="B3" s="23">
        <v>1</v>
      </c>
      <c r="C3" s="23">
        <v>2</v>
      </c>
      <c r="D3" s="24">
        <v>3</v>
      </c>
      <c r="E3" s="23">
        <v>4</v>
      </c>
      <c r="F3" s="23">
        <v>5</v>
      </c>
      <c r="G3" s="23">
        <v>6</v>
      </c>
      <c r="H3" s="22" t="s">
        <v>201</v>
      </c>
      <c r="I3" s="23">
        <v>1</v>
      </c>
      <c r="J3" s="23">
        <v>2</v>
      </c>
      <c r="K3" s="24">
        <v>3</v>
      </c>
      <c r="L3" s="23">
        <v>4</v>
      </c>
      <c r="M3" s="23">
        <v>5</v>
      </c>
      <c r="N3" s="23">
        <v>6</v>
      </c>
      <c r="O3" s="22" t="s">
        <v>201</v>
      </c>
      <c r="P3" s="23">
        <v>1</v>
      </c>
      <c r="Q3" s="23">
        <v>2</v>
      </c>
      <c r="R3" s="24">
        <v>3</v>
      </c>
      <c r="S3" s="23">
        <v>4</v>
      </c>
      <c r="T3" s="23">
        <v>5</v>
      </c>
      <c r="U3" s="23">
        <v>6</v>
      </c>
      <c r="V3" s="22" t="s">
        <v>201</v>
      </c>
      <c r="W3" s="23">
        <v>1</v>
      </c>
      <c r="X3" s="23">
        <v>2</v>
      </c>
      <c r="Y3" s="24">
        <v>3</v>
      </c>
      <c r="Z3" s="23">
        <v>4</v>
      </c>
      <c r="AA3" s="23">
        <v>5</v>
      </c>
      <c r="AB3" s="23">
        <v>6</v>
      </c>
      <c r="AC3" s="22" t="s">
        <v>201</v>
      </c>
      <c r="AD3" s="23">
        <v>1</v>
      </c>
      <c r="AE3" s="23">
        <v>2</v>
      </c>
      <c r="AF3" s="24">
        <v>3</v>
      </c>
      <c r="AG3" s="23">
        <v>4</v>
      </c>
      <c r="AH3" s="23">
        <v>5</v>
      </c>
      <c r="AI3" s="23">
        <v>6</v>
      </c>
      <c r="AJ3" s="22" t="s">
        <v>201</v>
      </c>
      <c r="AK3" s="23">
        <v>1</v>
      </c>
      <c r="AL3" s="23">
        <v>2</v>
      </c>
      <c r="AM3" s="24">
        <v>3</v>
      </c>
      <c r="AN3" s="23">
        <v>4</v>
      </c>
      <c r="AO3" s="23">
        <v>5</v>
      </c>
      <c r="AP3" s="23">
        <v>6</v>
      </c>
    </row>
    <row r="4" spans="1:42" ht="30" customHeight="1" x14ac:dyDescent="0.3">
      <c r="A4" s="22" t="s">
        <v>202</v>
      </c>
      <c r="B4" s="25" t="str">
        <f>IF(Programme!F10="","",Programme!F10)</f>
        <v>ST JO 1</v>
      </c>
      <c r="C4" s="25" t="str">
        <f>IF(Programme!G10="","",Programme!G10)</f>
        <v>ST JO 2</v>
      </c>
      <c r="D4" s="25" t="str">
        <f>IF(Programme!H10="","",Programme!H10)</f>
        <v>POM</v>
      </c>
      <c r="E4" s="25" t="str">
        <f>IF(Programme!I10="","",Programme!I10)</f>
        <v>LP TAR</v>
      </c>
      <c r="F4" s="25" t="str">
        <f>IF(Programme!J10="","",Programme!J10)</f>
        <v>LP MAH 2</v>
      </c>
      <c r="G4" s="25" t="str">
        <f>IF(Programme!K10="","",Programme!K10)</f>
        <v>LP OPU</v>
      </c>
      <c r="H4" s="22" t="s">
        <v>202</v>
      </c>
      <c r="I4" s="25" t="str">
        <f>IF(Programme!$F$14="","",Programme!$F$14)</f>
        <v>POM</v>
      </c>
      <c r="J4" s="25" t="str">
        <f>IF(Programme!$G$14="","",Programme!$G$14)</f>
        <v>LSR 1</v>
      </c>
      <c r="K4" s="25" t="str">
        <f>IF(Programme!$H$14="","",Programme!$H$14)</f>
        <v>LPG2</v>
      </c>
      <c r="L4" s="25" t="str">
        <f>IF(Programme!$I$14="","",Programme!$I$14)</f>
        <v>LP TAR</v>
      </c>
      <c r="M4" s="25" t="str">
        <f>IF(Programme!$J$14="","",Programme!$J$14)</f>
        <v/>
      </c>
      <c r="N4" s="25" t="str">
        <f>IF(Programme!$K$14="","",Programme!$K$14)</f>
        <v/>
      </c>
      <c r="O4" s="22" t="s">
        <v>202</v>
      </c>
      <c r="P4" s="25" t="str">
        <f>IF(Programme!$F$18="","",Programme!$F$18)</f>
        <v>PAO 1</v>
      </c>
      <c r="Q4" s="25" t="str">
        <f>IF(Programme!$G$18="","",Programme!$G$18)</f>
        <v>NDA 1</v>
      </c>
      <c r="R4" s="25" t="str">
        <f>IF(Programme!$H$18="","",Programme!$H$18)</f>
        <v>PAEA</v>
      </c>
      <c r="S4" s="25" t="str">
        <f>IF(Programme!$I$18="","",Programme!$I$18)</f>
        <v>PAO 3</v>
      </c>
      <c r="T4" s="25" t="str">
        <f>IF(Programme!$J$18="","",Programme!$J$18)</f>
        <v>PAO 4</v>
      </c>
      <c r="U4" s="25" t="str">
        <f>IF(Programme!$K$18="","",Programme!$K$18)</f>
        <v>PAPARA</v>
      </c>
      <c r="V4" s="22" t="s">
        <v>202</v>
      </c>
      <c r="W4" s="256" t="str">
        <f>IF('Rés.Séries à TRIER'!$K$34="","",'Rés.Séries à TRIER'!$J$34)</f>
        <v>PAO 4</v>
      </c>
      <c r="X4" s="257" t="str">
        <f>IF('Rés.Séries à TRIER'!$K$35="","",'Rés.Séries à TRIER'!$J$35)</f>
        <v>AFA</v>
      </c>
      <c r="Y4" s="257" t="str">
        <f>IF('Rés.Séries à TRIER'!$K$36="","",'Rés.Séries à TRIER'!$J$36)</f>
        <v>PAEA</v>
      </c>
      <c r="Z4" s="257" t="str">
        <f>IF('Rés.Séries à TRIER'!$K$37="","",'Rés.Séries à TRIER'!$J$37)</f>
        <v>M TEVANE</v>
      </c>
      <c r="AA4" s="257" t="str">
        <f>IF('Rés.Séries à TRIER'!$K$38="","",'Rés.Séries à TRIER'!$J$38)</f>
        <v/>
      </c>
      <c r="AB4" s="257" t="str">
        <f>IF('Rés.Séries à TRIER'!$K$39="","",'Rés.Séries à TRIER'!$J$39)</f>
        <v/>
      </c>
      <c r="AC4" s="22" t="s">
        <v>202</v>
      </c>
      <c r="AD4" s="25" t="str">
        <f>IF(Programme!$F$27="","",Programme!$F$27)</f>
        <v>LSR</v>
      </c>
      <c r="AE4" s="25" t="str">
        <f>IF(Programme!$G$27="","",Programme!$G$27)</f>
        <v>LPG 2</v>
      </c>
      <c r="AF4" s="25" t="str">
        <f>IF(Programme!$H$27="","",Programme!$H$27)</f>
        <v>LP TAR</v>
      </c>
      <c r="AG4" s="25" t="str">
        <f>IF(Programme!$I$27="","",Programme!$I$27)</f>
        <v/>
      </c>
      <c r="AH4" s="25" t="str">
        <f>IF(Programme!$J$27="","",Programme!$J$27)</f>
        <v/>
      </c>
      <c r="AI4" s="25" t="str">
        <f>IF(Programme!$K$27="","",Programme!$K$27)</f>
        <v/>
      </c>
      <c r="AJ4" s="22" t="s">
        <v>202</v>
      </c>
      <c r="AK4" s="25" t="str">
        <f>IF(Programme!$F$31="","",Programme!$F$31)</f>
        <v>LPG 1</v>
      </c>
      <c r="AL4" s="25" t="str">
        <f>IF(Programme!$G$31="","",Programme!$G$31)</f>
        <v>POM</v>
      </c>
      <c r="AM4" s="25" t="str">
        <f>IF(Programme!$H$31="","",Programme!$H$31)</f>
        <v>LPG 2 (HC)</v>
      </c>
      <c r="AN4" s="25" t="str">
        <f>IF(Programme!$I$31="","",Programme!$I$31)</f>
        <v>LSR</v>
      </c>
      <c r="AO4" s="25" t="str">
        <f>IF(Programme!$J$31="","",Programme!$J$31)</f>
        <v>LP TAR</v>
      </c>
      <c r="AP4" s="25" t="str">
        <f>IF(Programme!$K$31="","",Programme!$K$31)</f>
        <v/>
      </c>
    </row>
    <row r="5" spans="1:42" ht="30" customHeight="1" x14ac:dyDescent="0.3">
      <c r="A5" s="26" t="s">
        <v>203</v>
      </c>
      <c r="B5" s="412">
        <v>1577</v>
      </c>
      <c r="C5" s="412">
        <v>2124</v>
      </c>
      <c r="D5" s="49">
        <v>2162</v>
      </c>
      <c r="E5" s="49">
        <v>4238</v>
      </c>
      <c r="F5" s="412">
        <v>2109</v>
      </c>
      <c r="G5" s="49">
        <v>2163</v>
      </c>
      <c r="H5" s="22" t="s">
        <v>203</v>
      </c>
      <c r="I5" s="49">
        <v>2055</v>
      </c>
      <c r="J5" s="49">
        <v>2079</v>
      </c>
      <c r="K5" s="49">
        <v>2042</v>
      </c>
      <c r="L5" s="49">
        <v>2233</v>
      </c>
      <c r="M5" s="49"/>
      <c r="N5" s="49"/>
      <c r="O5" s="22" t="s">
        <v>203</v>
      </c>
      <c r="P5" s="49">
        <v>1001</v>
      </c>
      <c r="Q5" s="49">
        <v>1029</v>
      </c>
      <c r="R5" s="49">
        <v>1064</v>
      </c>
      <c r="S5" s="49">
        <v>1117</v>
      </c>
      <c r="T5" s="49">
        <v>1123</v>
      </c>
      <c r="U5" s="49">
        <v>1074</v>
      </c>
      <c r="V5" s="22" t="s">
        <v>203</v>
      </c>
      <c r="W5" s="49">
        <v>1188</v>
      </c>
      <c r="X5" s="49">
        <v>1210</v>
      </c>
      <c r="Y5" s="49">
        <v>1233</v>
      </c>
      <c r="Z5" s="49">
        <v>1239</v>
      </c>
      <c r="AA5" s="49"/>
      <c r="AB5" s="49"/>
      <c r="AC5" s="22" t="s">
        <v>203</v>
      </c>
      <c r="AD5" s="49">
        <v>2328</v>
      </c>
      <c r="AE5" s="49">
        <v>2141</v>
      </c>
      <c r="AF5" s="49">
        <v>3215</v>
      </c>
      <c r="AG5" s="49"/>
      <c r="AH5" s="49"/>
      <c r="AI5" s="49"/>
      <c r="AJ5" s="22" t="s">
        <v>203</v>
      </c>
      <c r="AK5" s="49">
        <v>2257</v>
      </c>
      <c r="AL5" s="49">
        <v>2408</v>
      </c>
      <c r="AM5" s="49"/>
      <c r="AN5" s="49">
        <v>2427</v>
      </c>
      <c r="AO5" s="49">
        <v>3076</v>
      </c>
      <c r="AP5" s="49"/>
    </row>
    <row r="6" spans="1:42" ht="30" customHeight="1" x14ac:dyDescent="0.3">
      <c r="A6" s="22" t="s">
        <v>204</v>
      </c>
      <c r="B6" s="27">
        <f>IFERROR(RANK(B5,$B$5:$G$5,1),"-")</f>
        <v>1</v>
      </c>
      <c r="C6" s="27">
        <f>IFERROR(RANK(C5,$B$5:$G$5,1),"-")</f>
        <v>3</v>
      </c>
      <c r="D6" s="27">
        <f t="shared" ref="B6:G6" si="0">IFERROR(RANK(D5,$B$5:$G$5,1),"-")</f>
        <v>4</v>
      </c>
      <c r="E6" s="27">
        <f t="shared" si="0"/>
        <v>6</v>
      </c>
      <c r="F6" s="27">
        <f t="shared" si="0"/>
        <v>2</v>
      </c>
      <c r="G6" s="27">
        <f t="shared" si="0"/>
        <v>5</v>
      </c>
      <c r="H6" s="22" t="s">
        <v>204</v>
      </c>
      <c r="I6" s="27">
        <f t="shared" ref="I6:N6" si="1">IFERROR(RANK(I5,$I$5:$N$5,1),"-")</f>
        <v>2</v>
      </c>
      <c r="J6" s="27">
        <f t="shared" si="1"/>
        <v>3</v>
      </c>
      <c r="K6" s="27">
        <f t="shared" si="1"/>
        <v>1</v>
      </c>
      <c r="L6" s="27">
        <f t="shared" si="1"/>
        <v>4</v>
      </c>
      <c r="M6" s="27" t="str">
        <f t="shared" si="1"/>
        <v>-</v>
      </c>
      <c r="N6" s="27" t="str">
        <f t="shared" si="1"/>
        <v>-</v>
      </c>
      <c r="O6" s="22" t="s">
        <v>204</v>
      </c>
      <c r="P6" s="27">
        <f>IFERROR(RANK(P5,$P$5:$U$5,1),"-")</f>
        <v>1</v>
      </c>
      <c r="Q6" s="27">
        <f t="shared" ref="Q6:U6" si="2">IFERROR(RANK(Q5,$P$5:$U$5,1),"-")</f>
        <v>2</v>
      </c>
      <c r="R6" s="27">
        <f t="shared" si="2"/>
        <v>3</v>
      </c>
      <c r="S6" s="27">
        <f t="shared" si="2"/>
        <v>5</v>
      </c>
      <c r="T6" s="27">
        <f t="shared" si="2"/>
        <v>6</v>
      </c>
      <c r="U6" s="27">
        <f t="shared" si="2"/>
        <v>4</v>
      </c>
      <c r="V6" s="22" t="s">
        <v>204</v>
      </c>
      <c r="W6" s="27">
        <f>IFERROR(RANK(W5,$W$5:$AB$5,1),"-")</f>
        <v>1</v>
      </c>
      <c r="X6" s="27">
        <f t="shared" ref="X6:AB6" si="3">IFERROR(RANK(X5,$W$5:$AB$5,1),"-")</f>
        <v>2</v>
      </c>
      <c r="Y6" s="27">
        <f t="shared" si="3"/>
        <v>3</v>
      </c>
      <c r="Z6" s="27">
        <f t="shared" si="3"/>
        <v>4</v>
      </c>
      <c r="AA6" s="27" t="str">
        <f t="shared" si="3"/>
        <v>-</v>
      </c>
      <c r="AB6" s="27" t="str">
        <f t="shared" si="3"/>
        <v>-</v>
      </c>
      <c r="AC6" s="22" t="s">
        <v>204</v>
      </c>
      <c r="AD6" s="27">
        <f>IFERROR(RANK(AD5,$AD$5:$AI$5,1),"-")</f>
        <v>2</v>
      </c>
      <c r="AE6" s="27">
        <f t="shared" ref="AE6:AI6" si="4">IFERROR(RANK(AE5,$AD$5:$AI$5,1),"-")</f>
        <v>1</v>
      </c>
      <c r="AF6" s="27">
        <f t="shared" si="4"/>
        <v>3</v>
      </c>
      <c r="AG6" s="27" t="str">
        <f t="shared" si="4"/>
        <v>-</v>
      </c>
      <c r="AH6" s="27" t="str">
        <f t="shared" si="4"/>
        <v>-</v>
      </c>
      <c r="AI6" s="27" t="str">
        <f t="shared" si="4"/>
        <v>-</v>
      </c>
      <c r="AJ6" s="22" t="s">
        <v>204</v>
      </c>
      <c r="AK6" s="27">
        <f>IFERROR(RANK(AK5,$AK$5:$AP$5,1),"-")</f>
        <v>1</v>
      </c>
      <c r="AL6" s="27">
        <f t="shared" ref="AL6:AP6" si="5">IFERROR(RANK(AL5,$AK$5:$AP$5,1),"-")</f>
        <v>2</v>
      </c>
      <c r="AM6" s="49">
        <v>2417</v>
      </c>
      <c r="AN6" s="27">
        <f t="shared" si="5"/>
        <v>3</v>
      </c>
      <c r="AO6" s="27">
        <f t="shared" si="5"/>
        <v>4</v>
      </c>
      <c r="AP6" s="27" t="str">
        <f t="shared" si="5"/>
        <v>-</v>
      </c>
    </row>
    <row r="7" spans="1:42" s="166" customFormat="1" ht="14.55" customHeight="1" x14ac:dyDescent="0.3">
      <c r="A7" s="54"/>
      <c r="B7" s="71"/>
      <c r="C7" s="71"/>
      <c r="D7" s="71"/>
      <c r="E7" s="71"/>
      <c r="F7" s="71"/>
      <c r="G7" s="71"/>
      <c r="H7" s="54"/>
      <c r="I7" s="71"/>
      <c r="J7" s="71"/>
      <c r="K7" s="71"/>
      <c r="L7" s="71"/>
      <c r="M7" s="71"/>
      <c r="N7" s="71"/>
      <c r="O7" s="54"/>
      <c r="P7" s="71"/>
      <c r="Q7" s="71"/>
      <c r="R7" s="71"/>
      <c r="S7" s="71"/>
      <c r="T7" s="71"/>
      <c r="U7" s="71"/>
      <c r="V7" s="54"/>
      <c r="W7" s="71"/>
      <c r="X7" s="71"/>
      <c r="Y7" s="71"/>
      <c r="Z7" s="71"/>
      <c r="AA7" s="71"/>
      <c r="AB7" s="71"/>
      <c r="AC7" s="54"/>
      <c r="AD7" s="71"/>
      <c r="AE7" s="71"/>
      <c r="AF7" s="71"/>
      <c r="AG7" s="71"/>
      <c r="AH7" s="71"/>
      <c r="AI7" s="71"/>
      <c r="AJ7" s="54"/>
      <c r="AK7" s="71"/>
      <c r="AL7" s="71"/>
      <c r="AM7" s="71"/>
      <c r="AN7" s="71"/>
      <c r="AO7" s="71"/>
      <c r="AP7" s="71"/>
    </row>
    <row r="8" spans="1:42" ht="30" customHeight="1" x14ac:dyDescent="0.3">
      <c r="A8" s="22"/>
      <c r="B8" s="347" t="str">
        <f>Programme!D11</f>
        <v>Ly G</v>
      </c>
      <c r="C8" s="347"/>
      <c r="D8" s="347"/>
      <c r="E8" s="347" t="str">
        <f>Programme!B11</f>
        <v>9h15</v>
      </c>
      <c r="F8" s="347"/>
      <c r="G8" s="347"/>
      <c r="H8" s="22"/>
      <c r="I8" s="345" t="str">
        <f>Programme!D15</f>
        <v>CG</v>
      </c>
      <c r="J8" s="345"/>
      <c r="K8" s="345"/>
      <c r="L8" s="345" t="str">
        <f>Programme!B15</f>
        <v>10H15</v>
      </c>
      <c r="M8" s="345"/>
      <c r="N8" s="345"/>
      <c r="O8" s="22"/>
      <c r="P8" s="344" t="str">
        <f>Programme!D19</f>
        <v>MG</v>
      </c>
      <c r="Q8" s="344"/>
      <c r="R8" s="344"/>
      <c r="S8" s="344" t="str">
        <f>Programme!B19</f>
        <v>11h15</v>
      </c>
      <c r="T8" s="344"/>
      <c r="U8" s="344"/>
      <c r="V8" s="22"/>
      <c r="W8" s="344" t="str">
        <f>Programme!D24</f>
        <v>MG</v>
      </c>
      <c r="X8" s="344"/>
      <c r="Y8" s="344"/>
      <c r="Z8" s="344" t="str">
        <f>Programme!B24</f>
        <v>12h15</v>
      </c>
      <c r="AA8" s="344"/>
      <c r="AB8" s="344"/>
      <c r="AC8" s="22"/>
      <c r="AD8" s="345" t="str">
        <f>Programme!D28</f>
        <v>CG</v>
      </c>
      <c r="AE8" s="345"/>
      <c r="AF8" s="345"/>
      <c r="AG8" s="345" t="str">
        <f>Programme!B28</f>
        <v>13h15</v>
      </c>
      <c r="AH8" s="345"/>
      <c r="AI8" s="345"/>
      <c r="AJ8" s="22"/>
      <c r="AK8" s="349" t="str">
        <f>Programme!D32</f>
        <v>U19 G</v>
      </c>
      <c r="AL8" s="349"/>
      <c r="AM8" s="349"/>
      <c r="AN8" s="349" t="str">
        <f>Programme!B32</f>
        <v>14h15</v>
      </c>
      <c r="AO8" s="349"/>
      <c r="AP8" s="349"/>
    </row>
    <row r="9" spans="1:42" ht="30" customHeight="1" x14ac:dyDescent="0.3">
      <c r="B9" s="347" t="s">
        <v>34</v>
      </c>
      <c r="C9" s="347"/>
      <c r="D9" s="347" t="str">
        <f>Programme!C11</f>
        <v>SERIE 2</v>
      </c>
      <c r="E9" s="347"/>
      <c r="F9" s="347" t="str">
        <f>Programme!E11</f>
        <v>500m</v>
      </c>
      <c r="G9" s="347"/>
      <c r="I9" s="345" t="s">
        <v>42</v>
      </c>
      <c r="J9" s="345"/>
      <c r="K9" s="345" t="str">
        <f>Programme!C15</f>
        <v>SERIE 2</v>
      </c>
      <c r="L9" s="345"/>
      <c r="M9" s="345" t="str">
        <f>Programme!E15</f>
        <v>500m</v>
      </c>
      <c r="N9" s="345"/>
      <c r="P9" s="344" t="s">
        <v>50</v>
      </c>
      <c r="Q9" s="344"/>
      <c r="R9" s="344" t="str">
        <f>Programme!C19</f>
        <v>SERIE 2</v>
      </c>
      <c r="S9" s="344"/>
      <c r="T9" s="344" t="str">
        <f>Programme!E19</f>
        <v>250m</v>
      </c>
      <c r="U9" s="344"/>
      <c r="W9" s="344" t="s">
        <v>55</v>
      </c>
      <c r="X9" s="344"/>
      <c r="Y9" s="344" t="str">
        <f>Programme!C24</f>
        <v>Finale B</v>
      </c>
      <c r="Z9" s="344"/>
      <c r="AA9" s="344" t="str">
        <f>Programme!E24</f>
        <v>250m</v>
      </c>
      <c r="AB9" s="344"/>
      <c r="AD9" s="345" t="s">
        <v>23</v>
      </c>
      <c r="AE9" s="345"/>
      <c r="AF9" s="345" t="str">
        <f>Programme!C28</f>
        <v>Finale A</v>
      </c>
      <c r="AG9" s="345"/>
      <c r="AH9" s="345" t="str">
        <f>Programme!E28</f>
        <v>500m</v>
      </c>
      <c r="AI9" s="345"/>
      <c r="AK9" s="349" t="s">
        <v>28</v>
      </c>
      <c r="AL9" s="349"/>
      <c r="AM9" s="349" t="str">
        <f>Programme!C32</f>
        <v>Finale</v>
      </c>
      <c r="AN9" s="349"/>
      <c r="AO9" s="349" t="str">
        <f>Programme!E32</f>
        <v>500m</v>
      </c>
      <c r="AP9" s="349"/>
    </row>
    <row r="10" spans="1:42" ht="30" customHeight="1" x14ac:dyDescent="0.3">
      <c r="A10" s="22" t="s">
        <v>201</v>
      </c>
      <c r="B10" s="23">
        <v>7</v>
      </c>
      <c r="C10" s="23">
        <v>8</v>
      </c>
      <c r="D10" s="24">
        <v>9</v>
      </c>
      <c r="E10" s="23">
        <v>10</v>
      </c>
      <c r="F10" s="23">
        <v>11</v>
      </c>
      <c r="G10" s="23">
        <v>12</v>
      </c>
      <c r="H10" s="22" t="s">
        <v>201</v>
      </c>
      <c r="I10" s="23">
        <v>7</v>
      </c>
      <c r="J10" s="23">
        <v>8</v>
      </c>
      <c r="K10" s="24">
        <v>9</v>
      </c>
      <c r="L10" s="23">
        <v>10</v>
      </c>
      <c r="M10" s="23">
        <v>11</v>
      </c>
      <c r="N10" s="23">
        <v>12</v>
      </c>
      <c r="O10" s="22" t="s">
        <v>201</v>
      </c>
      <c r="P10" s="23">
        <v>7</v>
      </c>
      <c r="Q10" s="23">
        <v>8</v>
      </c>
      <c r="R10" s="24">
        <v>9</v>
      </c>
      <c r="S10" s="23">
        <v>10</v>
      </c>
      <c r="T10" s="23">
        <v>11</v>
      </c>
      <c r="U10" s="23">
        <v>12</v>
      </c>
      <c r="V10" s="22" t="s">
        <v>201</v>
      </c>
      <c r="W10" s="23">
        <v>7</v>
      </c>
      <c r="X10" s="23">
        <v>8</v>
      </c>
      <c r="Y10" s="24">
        <v>9</v>
      </c>
      <c r="Z10" s="23">
        <v>10</v>
      </c>
      <c r="AA10" s="23">
        <v>11</v>
      </c>
      <c r="AB10" s="23">
        <v>12</v>
      </c>
      <c r="AC10" s="22" t="s">
        <v>201</v>
      </c>
      <c r="AD10" s="23">
        <v>7</v>
      </c>
      <c r="AE10" s="23">
        <v>8</v>
      </c>
      <c r="AF10" s="24">
        <v>9</v>
      </c>
      <c r="AG10" s="23">
        <v>10</v>
      </c>
      <c r="AH10" s="23">
        <v>11</v>
      </c>
      <c r="AI10" s="23">
        <v>12</v>
      </c>
      <c r="AJ10" s="22" t="s">
        <v>201</v>
      </c>
      <c r="AK10" s="23">
        <v>7</v>
      </c>
      <c r="AL10" s="23">
        <v>8</v>
      </c>
      <c r="AM10" s="24">
        <v>9</v>
      </c>
      <c r="AN10" s="23">
        <v>10</v>
      </c>
      <c r="AO10" s="23">
        <v>11</v>
      </c>
      <c r="AP10" s="23">
        <v>12</v>
      </c>
    </row>
    <row r="11" spans="1:42" ht="30" customHeight="1" x14ac:dyDescent="0.3">
      <c r="A11" s="22" t="s">
        <v>202</v>
      </c>
      <c r="B11" s="25" t="str">
        <f>IF(Programme!$F$11="","",Programme!$F$11)</f>
        <v>LSR</v>
      </c>
      <c r="C11" s="25" t="str">
        <f>IF(Programme!$G$11="","",Programme!$G$11)</f>
        <v>ST JO 3</v>
      </c>
      <c r="D11" s="25" t="str">
        <f>IF(Programme!$H$11="","",Programme!$H$11)</f>
        <v>LP PAP</v>
      </c>
      <c r="E11" s="25" t="str">
        <f>IF(Programme!$I$11="","",Programme!$I$11)</f>
        <v>LP MAH 1</v>
      </c>
      <c r="F11" s="25" t="str">
        <f>IF(Programme!$J$11="","",Programme!$J$11)</f>
        <v>Don bosco 1</v>
      </c>
      <c r="G11" s="25" t="str">
        <f>IF(Programme!$K$11="","",Programme!$K$11)</f>
        <v>Don Bosco 3</v>
      </c>
      <c r="H11" s="22" t="s">
        <v>202</v>
      </c>
      <c r="I11" s="25" t="str">
        <f>IF(Programme!$F$15="","",Programme!$F$15)</f>
        <v>LPG 1</v>
      </c>
      <c r="J11" s="25" t="str">
        <f>IF(Programme!$G$15="","",Programme!$G$15)</f>
        <v>LSR 2</v>
      </c>
      <c r="K11" s="25" t="str">
        <f>IF(Programme!$H$15="","",Programme!$H$15)</f>
        <v>LP MAH</v>
      </c>
      <c r="L11" s="25" t="str">
        <f>IF(Programme!$I$15="","",Programme!$I$15)</f>
        <v/>
      </c>
      <c r="M11" s="25" t="str">
        <f>IF(Programme!$J$15="","",Programme!$J$15)</f>
        <v/>
      </c>
      <c r="N11" s="25" t="str">
        <f>IF(Programme!$K$15="","",Programme!$K$15)</f>
        <v/>
      </c>
      <c r="O11" s="22" t="s">
        <v>202</v>
      </c>
      <c r="P11" s="25" t="str">
        <f>IF(Programme!$F$19="","",Programme!$F$19)</f>
        <v>AFA</v>
      </c>
      <c r="Q11" s="25" t="str">
        <f>IF(Programme!$G$19="","",Programme!$G$19)</f>
        <v/>
      </c>
      <c r="R11" s="25" t="str">
        <f>IF(Programme!$H$19="","",Programme!$H$19)</f>
        <v>H HIRO</v>
      </c>
      <c r="S11" s="25" t="str">
        <f>IF(Programme!$I$19="","",Programme!$I$19)</f>
        <v>PAO 2</v>
      </c>
      <c r="T11" s="25" t="str">
        <f>IF(Programme!$J$19="","",Programme!$J$19)</f>
        <v>M TEVANE</v>
      </c>
      <c r="U11" s="25" t="str">
        <f>IF(Programme!$K$19="","",Programme!$K$19)</f>
        <v/>
      </c>
      <c r="V11" s="22" t="s">
        <v>202</v>
      </c>
      <c r="W11" s="257" t="str">
        <f>IF('Rés.Séries à TRIER'!$C$34="","",'Rés.Séries à TRIER'!$B$34)</f>
        <v>PAPARA</v>
      </c>
      <c r="X11" s="257" t="str">
        <f>IF('Rés.Séries à TRIER'!$C$35="","",'Rés.Séries à TRIER'!$B$35)</f>
        <v>PAO 3</v>
      </c>
      <c r="Y11" s="257" t="str">
        <f>IF('Rés.Séries à TRIER'!$C$36="","",'Rés.Séries à TRIER'!$B$36)</f>
        <v>PAO 4</v>
      </c>
      <c r="Z11" s="257" t="str">
        <f>IF('Rés.Séries à TRIER'!$C$37="","",'Rés.Séries à TRIER'!$B$37)</f>
        <v>M TEVANE</v>
      </c>
      <c r="AA11" s="257" t="str">
        <f>IF('Rés.Séries à TRIER'!$C$38="","",'Rés.Séries à TRIER'!$B$38)</f>
        <v/>
      </c>
      <c r="AB11" s="256" t="str">
        <f>IF('Rés.Séries à TRIER'!$C$39="","",'Rés.Séries à TRIER'!$B$39)</f>
        <v/>
      </c>
      <c r="AC11" s="22" t="s">
        <v>202</v>
      </c>
      <c r="AD11" s="257" t="str">
        <f>IF('Rés.Séries à TRIER'!$C$4="","",'Rés.Séries à TRIER'!$B$4)</f>
        <v>LPG 1</v>
      </c>
      <c r="AE11" s="257" t="str">
        <f>IF('Rés.Séries à TRIER'!$C$5="","",'Rés.Séries à TRIER'!$B$5)</f>
        <v>LPG2</v>
      </c>
      <c r="AF11" s="257" t="str">
        <f>IF('Rés.Séries à TRIER'!$C$6="","",'Rés.Séries à TRIER'!$B$6)</f>
        <v>POM</v>
      </c>
      <c r="AG11" s="257" t="str">
        <f>IF('Rés.Séries à TRIER'!$C$7="","",'Rés.Séries à TRIER'!$B$7)</f>
        <v>LSR 1</v>
      </c>
      <c r="AH11" s="257" t="str">
        <f>IF('Rés.Séries à TRIER'!$C$8="","",'Rés.Séries à TRIER'!$B$8)</f>
        <v>LP MAH</v>
      </c>
      <c r="AI11" s="257" t="str">
        <f>IF('Rés.Séries à TRIER'!$C$9="","",'Rés.Séries à TRIER'!$B$9)</f>
        <v>LP TAR</v>
      </c>
      <c r="AJ11" s="22" t="s">
        <v>202</v>
      </c>
      <c r="AK11" s="25" t="str">
        <f>IF(Programme!$F$32="","",Programme!$F$32)</f>
        <v>LP MAH</v>
      </c>
      <c r="AL11" s="25" t="str">
        <f>IF(Programme!$G$32="","",Programme!$G$32)</f>
        <v>LP PAP</v>
      </c>
      <c r="AM11" s="25" t="str">
        <f>IF(Programme!$H$32="","",Programme!$H$32)</f>
        <v>POM</v>
      </c>
      <c r="AN11" s="25" t="str">
        <f>IF(Programme!$I$32="","",Programme!$I$32)</f>
        <v>LSR</v>
      </c>
      <c r="AO11" s="25" t="str">
        <f>IF(Programme!$J$32="","",Programme!$J$32)</f>
        <v/>
      </c>
      <c r="AP11" s="25" t="str">
        <f>IF(Programme!$K$32="","",Programme!$K$32)</f>
        <v>LP TAR</v>
      </c>
    </row>
    <row r="12" spans="1:42" ht="30" customHeight="1" x14ac:dyDescent="0.3">
      <c r="A12" s="22" t="s">
        <v>203</v>
      </c>
      <c r="B12" s="412">
        <v>1592</v>
      </c>
      <c r="C12" s="412">
        <v>2043</v>
      </c>
      <c r="D12" s="412">
        <v>2028</v>
      </c>
      <c r="E12" s="49">
        <v>2152</v>
      </c>
      <c r="F12" s="49">
        <v>2226</v>
      </c>
      <c r="G12" s="49">
        <v>2196</v>
      </c>
      <c r="H12" s="22" t="s">
        <v>203</v>
      </c>
      <c r="I12" s="49">
        <v>2025</v>
      </c>
      <c r="J12" s="49">
        <v>2268</v>
      </c>
      <c r="K12" s="49">
        <v>2169</v>
      </c>
      <c r="L12" s="49"/>
      <c r="M12" s="49"/>
      <c r="N12" s="49"/>
      <c r="O12" s="22" t="s">
        <v>203</v>
      </c>
      <c r="P12" s="49">
        <v>1043</v>
      </c>
      <c r="Q12" s="49"/>
      <c r="R12" s="49">
        <v>1029</v>
      </c>
      <c r="S12" s="49">
        <v>532</v>
      </c>
      <c r="T12" s="49">
        <v>1170</v>
      </c>
      <c r="U12" s="49"/>
      <c r="V12" s="22" t="s">
        <v>203</v>
      </c>
      <c r="W12" s="49">
        <v>1070</v>
      </c>
      <c r="X12" s="49">
        <v>1075</v>
      </c>
      <c r="Y12" s="49">
        <v>1116</v>
      </c>
      <c r="Z12" s="49">
        <v>1127</v>
      </c>
      <c r="AA12" s="49"/>
      <c r="AB12" s="49"/>
      <c r="AC12" s="22" t="s">
        <v>203</v>
      </c>
      <c r="AD12" s="49">
        <v>2035</v>
      </c>
      <c r="AE12" s="49">
        <v>2069</v>
      </c>
      <c r="AF12" s="49">
        <v>2086</v>
      </c>
      <c r="AG12" s="49">
        <v>2078</v>
      </c>
      <c r="AH12" s="49">
        <v>2188</v>
      </c>
      <c r="AI12" s="49">
        <v>2230</v>
      </c>
      <c r="AJ12" s="22" t="s">
        <v>203</v>
      </c>
      <c r="AK12" s="49">
        <v>2179</v>
      </c>
      <c r="AL12" s="49">
        <v>2042</v>
      </c>
      <c r="AM12" s="49">
        <v>2094</v>
      </c>
      <c r="AN12" s="49">
        <v>2102</v>
      </c>
      <c r="AO12" s="49"/>
      <c r="AP12" s="49">
        <v>2141</v>
      </c>
    </row>
    <row r="13" spans="1:42" ht="30" customHeight="1" x14ac:dyDescent="0.3">
      <c r="A13" s="22" t="s">
        <v>204</v>
      </c>
      <c r="B13" s="27">
        <f t="shared" ref="B13:G13" si="6">IFERROR(RANK(B12,$B$12:$G$12,1),"-")</f>
        <v>1</v>
      </c>
      <c r="C13" s="27">
        <f t="shared" si="6"/>
        <v>3</v>
      </c>
      <c r="D13" s="27">
        <f t="shared" si="6"/>
        <v>2</v>
      </c>
      <c r="E13" s="27">
        <f t="shared" si="6"/>
        <v>4</v>
      </c>
      <c r="F13" s="27">
        <f t="shared" si="6"/>
        <v>6</v>
      </c>
      <c r="G13" s="27">
        <f t="shared" si="6"/>
        <v>5</v>
      </c>
      <c r="H13" s="22" t="s">
        <v>204</v>
      </c>
      <c r="I13" s="27">
        <f t="shared" ref="I13:N13" si="7">IFERROR(RANK(I12,$I$12:$N$12,1),"-")</f>
        <v>1</v>
      </c>
      <c r="J13" s="27">
        <f t="shared" si="7"/>
        <v>3</v>
      </c>
      <c r="K13" s="27">
        <f t="shared" si="7"/>
        <v>2</v>
      </c>
      <c r="L13" s="27" t="str">
        <f t="shared" si="7"/>
        <v>-</v>
      </c>
      <c r="M13" s="27" t="str">
        <f t="shared" si="7"/>
        <v>-</v>
      </c>
      <c r="N13" s="27" t="str">
        <f t="shared" si="7"/>
        <v>-</v>
      </c>
      <c r="O13" s="22" t="s">
        <v>204</v>
      </c>
      <c r="P13" s="27">
        <f>IFERROR(RANK(P12,$P$12:$U$12,1),"-")</f>
        <v>3</v>
      </c>
      <c r="Q13" s="27" t="str">
        <f t="shared" ref="Q13:U13" si="8">IFERROR(RANK(Q12,$P$12:$U$12,1),"-")</f>
        <v>-</v>
      </c>
      <c r="R13" s="27">
        <f t="shared" si="8"/>
        <v>2</v>
      </c>
      <c r="S13" s="27">
        <f t="shared" si="8"/>
        <v>1</v>
      </c>
      <c r="T13" s="27">
        <f t="shared" si="8"/>
        <v>4</v>
      </c>
      <c r="U13" s="27" t="str">
        <f t="shared" si="8"/>
        <v>-</v>
      </c>
      <c r="V13" s="22" t="s">
        <v>204</v>
      </c>
      <c r="W13" s="27">
        <f>IFERROR(RANK(W12,$W$12:$AB$12,1),"-")</f>
        <v>1</v>
      </c>
      <c r="X13" s="27">
        <f>IFERROR(RANK(X12,$W$12:$AB$12,1),"-")</f>
        <v>2</v>
      </c>
      <c r="Y13" s="27">
        <f t="shared" ref="Y13:AB13" si="9">IFERROR(RANK(Y12,$W$12:$AB$12,1),"-")</f>
        <v>3</v>
      </c>
      <c r="Z13" s="27">
        <f t="shared" si="9"/>
        <v>4</v>
      </c>
      <c r="AA13" s="27" t="str">
        <f t="shared" si="9"/>
        <v>-</v>
      </c>
      <c r="AB13" s="27" t="str">
        <f t="shared" si="9"/>
        <v>-</v>
      </c>
      <c r="AC13" s="22" t="s">
        <v>204</v>
      </c>
      <c r="AD13" s="27">
        <f>IFERROR(RANK(AD12,$AD$12:$AI$12,1),"-")</f>
        <v>1</v>
      </c>
      <c r="AE13" s="27">
        <f t="shared" ref="AE13:AI13" si="10">IFERROR(RANK(AE12,$AD$12:$AI$12,1),"-")</f>
        <v>2</v>
      </c>
      <c r="AF13" s="27">
        <f t="shared" si="10"/>
        <v>4</v>
      </c>
      <c r="AG13" s="27">
        <f t="shared" si="10"/>
        <v>3</v>
      </c>
      <c r="AH13" s="27">
        <f t="shared" si="10"/>
        <v>5</v>
      </c>
      <c r="AI13" s="27">
        <f t="shared" si="10"/>
        <v>6</v>
      </c>
      <c r="AJ13" s="22" t="s">
        <v>204</v>
      </c>
      <c r="AK13" s="27">
        <f>IFERROR(RANK(AK12,$AK$12:$AP$12,1),"-")</f>
        <v>5</v>
      </c>
      <c r="AL13" s="27">
        <f t="shared" ref="AL13:AP13" si="11">IFERROR(RANK(AL12,$AK$12:$AP$12,1),"-")</f>
        <v>1</v>
      </c>
      <c r="AM13" s="27">
        <f t="shared" si="11"/>
        <v>2</v>
      </c>
      <c r="AN13" s="27">
        <f t="shared" si="11"/>
        <v>3</v>
      </c>
      <c r="AO13" s="27" t="str">
        <f t="shared" si="11"/>
        <v>-</v>
      </c>
      <c r="AP13" s="27">
        <f t="shared" si="11"/>
        <v>4</v>
      </c>
    </row>
    <row r="14" spans="1:42" s="166" customFormat="1" ht="14.55" customHeight="1" x14ac:dyDescent="0.3">
      <c r="A14" s="54"/>
      <c r="B14" s="71"/>
      <c r="C14" s="71"/>
      <c r="D14" s="71"/>
      <c r="E14" s="71"/>
      <c r="F14" s="71"/>
      <c r="G14" s="71"/>
      <c r="H14" s="54"/>
      <c r="I14" s="71"/>
      <c r="J14" s="71"/>
      <c r="K14" s="71"/>
      <c r="L14" s="71"/>
      <c r="M14" s="71"/>
      <c r="N14" s="71"/>
      <c r="O14" s="54"/>
      <c r="P14" s="71"/>
      <c r="Q14" s="71"/>
      <c r="R14" s="71"/>
      <c r="S14" s="71"/>
      <c r="T14" s="71"/>
      <c r="U14" s="71"/>
      <c r="V14" s="54"/>
      <c r="W14" s="71"/>
      <c r="X14" s="71"/>
      <c r="Y14" s="71"/>
      <c r="Z14" s="71"/>
      <c r="AA14" s="71"/>
      <c r="AB14" s="71"/>
      <c r="AC14" s="54"/>
      <c r="AD14" s="71"/>
      <c r="AE14" s="71"/>
      <c r="AF14" s="71"/>
      <c r="AG14" s="71"/>
      <c r="AH14" s="71"/>
      <c r="AI14" s="71"/>
      <c r="AJ14" s="54"/>
      <c r="AK14" s="71"/>
      <c r="AL14" s="71"/>
      <c r="AM14" s="71"/>
      <c r="AN14" s="71"/>
      <c r="AO14" s="71"/>
      <c r="AP14" s="71"/>
    </row>
    <row r="15" spans="1:42" ht="30" customHeight="1" x14ac:dyDescent="0.3">
      <c r="A15" s="22"/>
      <c r="B15" s="346" t="str">
        <f>Programme!D12</f>
        <v>Ly F</v>
      </c>
      <c r="C15" s="346"/>
      <c r="D15" s="346"/>
      <c r="E15" s="346" t="str">
        <f>Programme!B12</f>
        <v>9H30</v>
      </c>
      <c r="F15" s="346"/>
      <c r="G15" s="346"/>
      <c r="H15" s="22"/>
      <c r="I15" s="350" t="str">
        <f>Programme!D16</f>
        <v>MF</v>
      </c>
      <c r="J15" s="350"/>
      <c r="K15" s="350"/>
      <c r="L15" s="350" t="str">
        <f>Programme!B16</f>
        <v>10h30</v>
      </c>
      <c r="M15" s="350"/>
      <c r="N15" s="350"/>
      <c r="O15" s="22"/>
      <c r="P15" s="347" t="str">
        <f>Programme!D21</f>
        <v>Ly G</v>
      </c>
      <c r="Q15" s="347"/>
      <c r="R15" s="347"/>
      <c r="S15" s="347" t="str">
        <f>Programme!B21</f>
        <v>11h30</v>
      </c>
      <c r="T15" s="347"/>
      <c r="U15" s="347"/>
      <c r="V15" s="22"/>
      <c r="W15" s="350" t="str">
        <f>Programme!D25</f>
        <v>MF</v>
      </c>
      <c r="X15" s="350"/>
      <c r="Y15" s="350"/>
      <c r="Z15" s="350" t="str">
        <f>Programme!B25</f>
        <v>12h30</v>
      </c>
      <c r="AA15" s="350"/>
      <c r="AB15" s="350"/>
      <c r="AC15" s="22"/>
      <c r="AD15" s="346" t="str">
        <f>Programme!D29</f>
        <v>Ly F</v>
      </c>
      <c r="AE15" s="346"/>
      <c r="AF15" s="346"/>
      <c r="AG15" s="346" t="str">
        <f>Programme!B29</f>
        <v>13h30</v>
      </c>
      <c r="AH15" s="346"/>
      <c r="AI15" s="346"/>
      <c r="AJ15" s="22"/>
      <c r="AK15" s="348" t="str">
        <f>Programme!D33</f>
        <v>U16F</v>
      </c>
      <c r="AL15" s="348"/>
      <c r="AM15" s="348"/>
      <c r="AN15" s="348" t="str">
        <f>Programme!B33</f>
        <v>14h30</v>
      </c>
      <c r="AO15" s="348"/>
      <c r="AP15" s="348"/>
    </row>
    <row r="16" spans="1:42" ht="30" customHeight="1" x14ac:dyDescent="0.3">
      <c r="A16" s="28"/>
      <c r="B16" s="346" t="s">
        <v>36</v>
      </c>
      <c r="C16" s="346"/>
      <c r="D16" s="346" t="str">
        <f>Programme!C12</f>
        <v>SERIE 1</v>
      </c>
      <c r="E16" s="346"/>
      <c r="F16" s="346" t="str">
        <f>Programme!E12</f>
        <v>500m</v>
      </c>
      <c r="G16" s="346"/>
      <c r="H16" s="28"/>
      <c r="I16" s="350" t="s">
        <v>43</v>
      </c>
      <c r="J16" s="350"/>
      <c r="K16" s="350" t="str">
        <f>Programme!C16</f>
        <v>SERIE 1</v>
      </c>
      <c r="L16" s="350"/>
      <c r="M16" s="350" t="str">
        <f>Programme!E16</f>
        <v>250m</v>
      </c>
      <c r="N16" s="350"/>
      <c r="O16" s="28"/>
      <c r="P16" s="347" t="s">
        <v>51</v>
      </c>
      <c r="Q16" s="347"/>
      <c r="R16" s="347" t="str">
        <f>Programme!C21</f>
        <v>Finale B</v>
      </c>
      <c r="S16" s="347"/>
      <c r="T16" s="347" t="str">
        <f>Programme!E21</f>
        <v>500m</v>
      </c>
      <c r="U16" s="347"/>
      <c r="V16" s="28"/>
      <c r="W16" s="350" t="s">
        <v>18</v>
      </c>
      <c r="X16" s="350"/>
      <c r="Y16" s="350" t="str">
        <f>Programme!C25</f>
        <v>Finale A</v>
      </c>
      <c r="Z16" s="350"/>
      <c r="AA16" s="350" t="str">
        <f>Programme!E25</f>
        <v>250m</v>
      </c>
      <c r="AB16" s="350"/>
      <c r="AC16" s="28"/>
      <c r="AD16" s="346" t="s">
        <v>24</v>
      </c>
      <c r="AE16" s="346"/>
      <c r="AF16" s="346" t="str">
        <f>Programme!C29</f>
        <v>Finale A</v>
      </c>
      <c r="AG16" s="346"/>
      <c r="AH16" s="346" t="str">
        <f>Programme!E29</f>
        <v>500m</v>
      </c>
      <c r="AI16" s="346"/>
      <c r="AJ16" s="28"/>
      <c r="AK16" s="348" t="s">
        <v>59</v>
      </c>
      <c r="AL16" s="348"/>
      <c r="AM16" s="348" t="str">
        <f>Programme!C33</f>
        <v>Finale</v>
      </c>
      <c r="AN16" s="348"/>
      <c r="AO16" s="348" t="str">
        <f>Programme!E33</f>
        <v>500m</v>
      </c>
      <c r="AP16" s="348"/>
    </row>
    <row r="17" spans="1:42" ht="30" customHeight="1" x14ac:dyDescent="0.3">
      <c r="A17" s="22" t="s">
        <v>201</v>
      </c>
      <c r="B17" s="23">
        <v>1</v>
      </c>
      <c r="C17" s="23">
        <v>2</v>
      </c>
      <c r="D17" s="24">
        <v>3</v>
      </c>
      <c r="E17" s="23">
        <v>4</v>
      </c>
      <c r="F17" s="23">
        <v>5</v>
      </c>
      <c r="G17" s="23">
        <v>6</v>
      </c>
      <c r="H17" s="22" t="s">
        <v>201</v>
      </c>
      <c r="I17" s="23">
        <v>1</v>
      </c>
      <c r="J17" s="23">
        <v>2</v>
      </c>
      <c r="K17" s="24">
        <v>3</v>
      </c>
      <c r="L17" s="23">
        <v>4</v>
      </c>
      <c r="M17" s="23">
        <v>5</v>
      </c>
      <c r="N17" s="23">
        <v>6</v>
      </c>
      <c r="O17" s="22" t="s">
        <v>201</v>
      </c>
      <c r="P17" s="23">
        <v>1</v>
      </c>
      <c r="Q17" s="23">
        <v>2</v>
      </c>
      <c r="R17" s="24">
        <v>3</v>
      </c>
      <c r="S17" s="23">
        <v>4</v>
      </c>
      <c r="T17" s="23">
        <v>5</v>
      </c>
      <c r="U17" s="23">
        <v>6</v>
      </c>
      <c r="V17" s="22" t="s">
        <v>201</v>
      </c>
      <c r="W17" s="23">
        <v>1</v>
      </c>
      <c r="X17" s="23">
        <v>2</v>
      </c>
      <c r="Y17" s="24">
        <v>3</v>
      </c>
      <c r="Z17" s="23">
        <v>4</v>
      </c>
      <c r="AA17" s="23">
        <v>5</v>
      </c>
      <c r="AB17" s="23">
        <v>6</v>
      </c>
      <c r="AC17" s="22" t="s">
        <v>201</v>
      </c>
      <c r="AD17" s="23">
        <v>1</v>
      </c>
      <c r="AE17" s="23">
        <v>2</v>
      </c>
      <c r="AF17" s="24">
        <v>3</v>
      </c>
      <c r="AG17" s="23">
        <v>4</v>
      </c>
      <c r="AH17" s="23">
        <v>5</v>
      </c>
      <c r="AI17" s="23">
        <v>6</v>
      </c>
      <c r="AJ17" s="22" t="s">
        <v>201</v>
      </c>
      <c r="AK17" s="23">
        <v>1</v>
      </c>
      <c r="AL17" s="23">
        <v>2</v>
      </c>
      <c r="AM17" s="24">
        <v>3</v>
      </c>
      <c r="AN17" s="23">
        <v>4</v>
      </c>
      <c r="AO17" s="23">
        <v>5</v>
      </c>
      <c r="AP17" s="23">
        <v>6</v>
      </c>
    </row>
    <row r="18" spans="1:42" ht="30" customHeight="1" x14ac:dyDescent="0.3">
      <c r="A18" s="22" t="s">
        <v>202</v>
      </c>
      <c r="B18" s="25" t="str">
        <f>IF(Programme!$F$12="","",Programme!$F$12)</f>
        <v>LP G 1</v>
      </c>
      <c r="C18" s="25" t="str">
        <f>IF(Programme!$G$12="","",Programme!$G$12)</f>
        <v>LP OPU</v>
      </c>
      <c r="D18" s="29" t="str">
        <f>IF(Programme!$H$12="","",Programme!$H$12)</f>
        <v/>
      </c>
      <c r="E18" s="29" t="str">
        <f>IF(Programme!$I$12="","",Programme!$I$12)</f>
        <v/>
      </c>
      <c r="F18" s="29" t="str">
        <f>IF(Programme!$J$12="","",Programme!$J$12)</f>
        <v>LP FAAA</v>
      </c>
      <c r="G18" s="29" t="str">
        <f>IF(Programme!$K$12="","",Programme!$K$12)</f>
        <v>LP MAH</v>
      </c>
      <c r="H18" s="22" t="s">
        <v>202</v>
      </c>
      <c r="I18" s="25" t="str">
        <f>IF(Programme!$F$16="","",Programme!$F$16)</f>
        <v>NDA</v>
      </c>
      <c r="J18" s="25" t="str">
        <f>IF(Programme!$G$16="","",Programme!$G$16)</f>
        <v>PAO 3</v>
      </c>
      <c r="K18" s="25" t="str">
        <f>IF(Programme!$H$16="","",Programme!$H$16)</f>
        <v>PAO 2</v>
      </c>
      <c r="L18" s="25" t="str">
        <f>IF(Programme!$I$16="","",Programme!$I$16)</f>
        <v>M TEVANE</v>
      </c>
      <c r="M18" s="25" t="str">
        <f>IF(Programme!$J$16="","",Programme!$J$16)</f>
        <v>PAPARA</v>
      </c>
      <c r="N18" s="25" t="str">
        <f>IF(Programme!$K$16="","",Programme!$K$16)</f>
        <v/>
      </c>
      <c r="O18" s="22" t="s">
        <v>202</v>
      </c>
      <c r="P18" s="256" t="str">
        <f>IF('Rés.Séries à TRIER'!$G$10="","",'Rés.Séries à TRIER'!$F$10)</f>
        <v>LP MAH 1</v>
      </c>
      <c r="Q18" s="257" t="str">
        <f>IF('Rés.Séries à TRIER'!$G$11="","",'Rés.Séries à TRIER'!$F$11)</f>
        <v>POM</v>
      </c>
      <c r="R18" s="257" t="str">
        <f>IF('Rés.Séries à TRIER'!$G$12="","",'Rés.Séries à TRIER'!$F$12)</f>
        <v>LP OPU</v>
      </c>
      <c r="S18" s="257" t="str">
        <f>IF('Rés.Séries à TRIER'!$G$13="","",'Rés.Séries à TRIER'!$F$13)</f>
        <v>Don Bosco 3</v>
      </c>
      <c r="T18" s="257" t="str">
        <f>IF('Rés.Séries à TRIER'!$G$14="","",'Rés.Séries à TRIER'!$F$14)</f>
        <v>Don bosco 1</v>
      </c>
      <c r="U18" s="257" t="str">
        <f>IF('Rés.Séries à TRIER'!$G$15="","",'Rés.Séries à TRIER'!$F$15)</f>
        <v>LP TAR</v>
      </c>
      <c r="V18" s="22" t="s">
        <v>202</v>
      </c>
      <c r="W18" s="256" t="str">
        <f>IF('Rés.Séries à TRIER'!$K$28="","",'Rés.Séries à TRIER'!$J$28)</f>
        <v>NDA</v>
      </c>
      <c r="X18" s="257" t="str">
        <f>IF('Rés.Séries à TRIER'!$K$29="","",'Rés.Séries à TRIER'!$J$29)</f>
        <v>PAO 1</v>
      </c>
      <c r="Y18" s="257" t="str">
        <f>IF('Rés.Séries à TRIER'!$K$30="","",'Rés.Séries à TRIER'!$J$30)</f>
        <v>PAPARA</v>
      </c>
      <c r="Z18" s="257" t="str">
        <f>IF('Rés.Séries à TRIER'!$K$31="","",'Rés.Séries à TRIER'!$J$31)</f>
        <v>PAO 3</v>
      </c>
      <c r="AA18" s="257" t="str">
        <f>IF('Rés.Séries à TRIER'!$K$32="","",'Rés.Séries à TRIER'!$J$32)</f>
        <v>PAO 2</v>
      </c>
      <c r="AB18" s="257" t="str">
        <f>IF('Rés.Séries à TRIER'!$K$33="","",'Rés.Séries à TRIER'!$J$33)</f>
        <v>Henri Hiro</v>
      </c>
      <c r="AC18" s="22" t="s">
        <v>202</v>
      </c>
      <c r="AD18" s="256" t="str">
        <f>IF('Rés.Séries à TRIER'!$O$4="","",'Rés.Séries à TRIER'!$N$4)</f>
        <v>LP G 1</v>
      </c>
      <c r="AE18" s="258" t="str">
        <f>IF('Rés.Séries à TRIER'!$O$5="","",'Rés.Séries à TRIER'!$N$5)</f>
        <v>LP PAP</v>
      </c>
      <c r="AF18" s="257" t="str">
        <f>IF('Rés.Séries à TRIER'!$O$6="","",'Rés.Séries à TRIER'!$N$6)</f>
        <v>POM</v>
      </c>
      <c r="AG18" s="257" t="str">
        <f>IF('Rés.Séries à TRIER'!$O$7="","",'Rés.Séries à TRIER'!$N$7)</f>
        <v>LP FAAA</v>
      </c>
      <c r="AH18" s="257" t="str">
        <f>IF('Rés.Séries à TRIER'!$O$8="","",'Rés.Séries à TRIER'!$N$8)</f>
        <v>LP OPU</v>
      </c>
      <c r="AI18" s="257" t="str">
        <f>IF('Rés.Séries à TRIER'!$O$9="","",'Rés.Séries à TRIER'!$N$9)</f>
        <v>LP TAR</v>
      </c>
      <c r="AJ18" s="22" t="s">
        <v>202</v>
      </c>
      <c r="AK18" s="25" t="str">
        <f>IF(Programme!$F$33="","",Programme!$F$33)</f>
        <v>PAO 1</v>
      </c>
      <c r="AL18" s="25" t="str">
        <f>IF(Programme!$G$33="","",Programme!$G$33)</f>
        <v>PAO 3</v>
      </c>
      <c r="AM18" s="25" t="str">
        <f>IF(Programme!$H$33="","",Programme!$H$33)</f>
        <v>NDA</v>
      </c>
      <c r="AN18" s="25" t="str">
        <f>IF(Programme!$I$33="","",Programme!$I$33)</f>
        <v>H HIRO</v>
      </c>
      <c r="AO18" s="25" t="str">
        <f>IF(Programme!$J$33="","",Programme!$J$33)</f>
        <v>PAO 2</v>
      </c>
      <c r="AP18" s="25" t="str">
        <f>IF(Programme!$K$33="","",Programme!$K$33)</f>
        <v>M.Tevane</v>
      </c>
    </row>
    <row r="19" spans="1:42" ht="30" customHeight="1" x14ac:dyDescent="0.3">
      <c r="A19" s="22" t="s">
        <v>203</v>
      </c>
      <c r="B19" s="49">
        <v>2272</v>
      </c>
      <c r="C19" s="49">
        <v>2484</v>
      </c>
      <c r="D19" s="49"/>
      <c r="E19" s="49"/>
      <c r="F19" s="49">
        <v>2425</v>
      </c>
      <c r="G19" s="49">
        <v>2520</v>
      </c>
      <c r="H19" s="22" t="s">
        <v>203</v>
      </c>
      <c r="I19" s="49">
        <v>1132</v>
      </c>
      <c r="J19" s="49">
        <v>1207</v>
      </c>
      <c r="K19" s="49">
        <v>1212</v>
      </c>
      <c r="L19" s="49">
        <v>1340</v>
      </c>
      <c r="M19" s="49">
        <v>1141</v>
      </c>
      <c r="N19" s="49"/>
      <c r="O19" s="22" t="s">
        <v>203</v>
      </c>
      <c r="P19" s="49">
        <v>2110</v>
      </c>
      <c r="Q19" s="49">
        <v>2120</v>
      </c>
      <c r="R19" s="49">
        <v>2167</v>
      </c>
      <c r="S19" s="49">
        <v>2283</v>
      </c>
      <c r="T19" s="49">
        <v>2162</v>
      </c>
      <c r="U19" s="49">
        <v>2262</v>
      </c>
      <c r="V19" s="22" t="s">
        <v>203</v>
      </c>
      <c r="W19" s="49">
        <v>1150</v>
      </c>
      <c r="X19" s="49">
        <v>1143</v>
      </c>
      <c r="Y19" s="49">
        <v>1135</v>
      </c>
      <c r="Z19" s="49">
        <v>1209</v>
      </c>
      <c r="AA19" s="49">
        <v>1202</v>
      </c>
      <c r="AB19" s="49">
        <v>1192</v>
      </c>
      <c r="AC19" s="22" t="s">
        <v>203</v>
      </c>
      <c r="AD19" s="49">
        <v>2247</v>
      </c>
      <c r="AE19" s="49">
        <v>2293</v>
      </c>
      <c r="AF19" s="49">
        <v>2378</v>
      </c>
      <c r="AG19" s="49">
        <v>2403</v>
      </c>
      <c r="AH19" s="49">
        <v>2419</v>
      </c>
      <c r="AI19" s="49">
        <v>2541</v>
      </c>
      <c r="AJ19" s="22" t="s">
        <v>203</v>
      </c>
      <c r="AK19" s="49">
        <v>2347</v>
      </c>
      <c r="AL19" s="49">
        <v>2534</v>
      </c>
      <c r="AM19" s="49">
        <v>2435</v>
      </c>
      <c r="AN19" s="49">
        <v>2564</v>
      </c>
      <c r="AO19" s="49">
        <v>2487</v>
      </c>
      <c r="AP19" s="49">
        <v>3219</v>
      </c>
    </row>
    <row r="20" spans="1:42" ht="30" customHeight="1" x14ac:dyDescent="0.3">
      <c r="A20" s="22" t="s">
        <v>204</v>
      </c>
      <c r="B20" s="27">
        <f t="shared" ref="B20:G20" si="12">IFERROR(RANK(B19,$B$19:$G$19,1),"-")</f>
        <v>1</v>
      </c>
      <c r="C20" s="27">
        <f t="shared" si="12"/>
        <v>3</v>
      </c>
      <c r="D20" s="27" t="str">
        <f t="shared" si="12"/>
        <v>-</v>
      </c>
      <c r="E20" s="27" t="str">
        <f t="shared" si="12"/>
        <v>-</v>
      </c>
      <c r="F20" s="27">
        <f t="shared" si="12"/>
        <v>2</v>
      </c>
      <c r="G20" s="27">
        <f t="shared" si="12"/>
        <v>4</v>
      </c>
      <c r="H20" s="22" t="s">
        <v>204</v>
      </c>
      <c r="I20" s="27">
        <f t="shared" ref="I20:N20" si="13">IFERROR(RANK(I19,$I$19:$N$19,1),"-")</f>
        <v>1</v>
      </c>
      <c r="J20" s="27">
        <f t="shared" si="13"/>
        <v>3</v>
      </c>
      <c r="K20" s="27">
        <f t="shared" si="13"/>
        <v>4</v>
      </c>
      <c r="L20" s="27">
        <f t="shared" si="13"/>
        <v>5</v>
      </c>
      <c r="M20" s="27">
        <f t="shared" si="13"/>
        <v>2</v>
      </c>
      <c r="N20" s="27" t="str">
        <f t="shared" si="13"/>
        <v>-</v>
      </c>
      <c r="O20" s="22" t="s">
        <v>204</v>
      </c>
      <c r="P20" s="27">
        <f>IFERROR(RANK(P19,$P$19:$U$19,1),"-")</f>
        <v>1</v>
      </c>
      <c r="Q20" s="27">
        <f t="shared" ref="Q20:U20" si="14">IFERROR(RANK(Q19,$P$19:$U$19,1),"-")</f>
        <v>2</v>
      </c>
      <c r="R20" s="27">
        <f t="shared" si="14"/>
        <v>4</v>
      </c>
      <c r="S20" s="27">
        <f t="shared" si="14"/>
        <v>6</v>
      </c>
      <c r="T20" s="27">
        <f t="shared" si="14"/>
        <v>3</v>
      </c>
      <c r="U20" s="27">
        <f t="shared" si="14"/>
        <v>5</v>
      </c>
      <c r="V20" s="22" t="s">
        <v>204</v>
      </c>
      <c r="W20" s="27">
        <f>IFERROR(RANK(W19,$W$19:$AB$19,1),"-")</f>
        <v>3</v>
      </c>
      <c r="X20" s="27">
        <f t="shared" ref="X20:AB20" si="15">IFERROR(RANK(X19,$W$19:$AB$19,1),"-")</f>
        <v>2</v>
      </c>
      <c r="Y20" s="27">
        <f t="shared" si="15"/>
        <v>1</v>
      </c>
      <c r="Z20" s="27">
        <f t="shared" si="15"/>
        <v>6</v>
      </c>
      <c r="AA20" s="27">
        <f t="shared" si="15"/>
        <v>5</v>
      </c>
      <c r="AB20" s="27">
        <f t="shared" si="15"/>
        <v>4</v>
      </c>
      <c r="AC20" s="22" t="s">
        <v>204</v>
      </c>
      <c r="AD20" s="27">
        <f>IFERROR(RANK(AD19,$AD$19:$AI$19,1),"-")</f>
        <v>1</v>
      </c>
      <c r="AE20" s="27">
        <f>IFERROR(RANK(AE19,$AD$19:$AI$19,1),"-")</f>
        <v>2</v>
      </c>
      <c r="AF20" s="27">
        <f t="shared" ref="AF20:AI20" si="16">IFERROR(RANK(AF19,$AD$19:$AI$19,1),"-")</f>
        <v>3</v>
      </c>
      <c r="AG20" s="27">
        <f t="shared" si="16"/>
        <v>4</v>
      </c>
      <c r="AH20" s="27">
        <f t="shared" si="16"/>
        <v>5</v>
      </c>
      <c r="AI20" s="27">
        <f t="shared" si="16"/>
        <v>6</v>
      </c>
      <c r="AJ20" s="22" t="s">
        <v>204</v>
      </c>
      <c r="AK20" s="27">
        <f>IFERROR(RANK(AK19,$AK$19:$AP$19,1),"-")</f>
        <v>1</v>
      </c>
      <c r="AL20" s="27">
        <f t="shared" ref="AL20:AP20" si="17">IFERROR(RANK(AL19,$AK$19:$AP$19,1),"-")</f>
        <v>4</v>
      </c>
      <c r="AM20" s="27">
        <f t="shared" si="17"/>
        <v>2</v>
      </c>
      <c r="AN20" s="27">
        <f t="shared" si="17"/>
        <v>5</v>
      </c>
      <c r="AO20" s="27">
        <f t="shared" si="17"/>
        <v>3</v>
      </c>
      <c r="AP20" s="27">
        <f t="shared" si="17"/>
        <v>6</v>
      </c>
    </row>
    <row r="21" spans="1:42" s="166" customFormat="1" ht="14.55" customHeight="1" x14ac:dyDescent="0.3">
      <c r="A21" s="54"/>
      <c r="B21" s="71"/>
      <c r="C21" s="71"/>
      <c r="D21" s="71"/>
      <c r="E21" s="71"/>
      <c r="F21" s="71"/>
      <c r="G21" s="71"/>
      <c r="H21" s="54"/>
      <c r="I21" s="71"/>
      <c r="J21" s="71"/>
      <c r="K21" s="71"/>
      <c r="L21" s="71"/>
      <c r="M21" s="71"/>
      <c r="N21" s="71"/>
      <c r="O21" s="54"/>
      <c r="P21" s="71"/>
      <c r="Q21" s="71"/>
      <c r="R21" s="71"/>
      <c r="S21" s="71"/>
      <c r="T21" s="71"/>
      <c r="U21" s="71"/>
      <c r="V21" s="54"/>
      <c r="W21" s="71"/>
      <c r="X21" s="71"/>
      <c r="Y21" s="71"/>
      <c r="Z21" s="71"/>
      <c r="AA21" s="71"/>
      <c r="AB21" s="71"/>
      <c r="AC21" s="54"/>
      <c r="AD21" s="71"/>
      <c r="AE21" s="71"/>
      <c r="AF21" s="71"/>
      <c r="AG21" s="71"/>
      <c r="AH21" s="71"/>
      <c r="AI21" s="71"/>
      <c r="AJ21" s="54"/>
      <c r="AK21" s="71"/>
      <c r="AL21" s="71"/>
      <c r="AM21" s="71"/>
      <c r="AN21" s="71"/>
      <c r="AO21" s="71"/>
      <c r="AP21" s="71"/>
    </row>
    <row r="22" spans="1:42" ht="30" customHeight="1" x14ac:dyDescent="0.3">
      <c r="A22" s="22"/>
      <c r="B22" s="346" t="str">
        <f>Programme!D13</f>
        <v>Ly F</v>
      </c>
      <c r="C22" s="346"/>
      <c r="D22" s="346"/>
      <c r="E22" s="346" t="str">
        <f>Programme!B13</f>
        <v>9H45</v>
      </c>
      <c r="F22" s="346"/>
      <c r="G22" s="346"/>
      <c r="H22" s="22"/>
      <c r="I22" s="350" t="str">
        <f>Programme!D17</f>
        <v>MF</v>
      </c>
      <c r="J22" s="350"/>
      <c r="K22" s="350"/>
      <c r="L22" s="350" t="str">
        <f>Programme!B17</f>
        <v>10H45</v>
      </c>
      <c r="M22" s="350"/>
      <c r="N22" s="350"/>
      <c r="O22" s="22"/>
      <c r="P22" s="346" t="str">
        <f>Programme!D22</f>
        <v>Ly F</v>
      </c>
      <c r="Q22" s="346"/>
      <c r="R22" s="346"/>
      <c r="S22" s="346" t="str">
        <f>Programme!B22</f>
        <v>11h45</v>
      </c>
      <c r="T22" s="346"/>
      <c r="U22" s="346"/>
      <c r="V22" s="22"/>
      <c r="W22" s="344" t="str">
        <f>Programme!D26</f>
        <v>MG</v>
      </c>
      <c r="X22" s="344"/>
      <c r="Y22" s="344"/>
      <c r="Z22" s="344" t="str">
        <f>Programme!B26</f>
        <v>12h45</v>
      </c>
      <c r="AA22" s="344"/>
      <c r="AB22" s="344"/>
      <c r="AC22" s="22"/>
      <c r="AD22" s="347" t="str">
        <f>Programme!D30</f>
        <v>Ly G</v>
      </c>
      <c r="AE22" s="347"/>
      <c r="AF22" s="347"/>
      <c r="AG22" s="347" t="str">
        <f>Programme!B30</f>
        <v>13h45</v>
      </c>
      <c r="AH22" s="347"/>
      <c r="AI22" s="347"/>
      <c r="AJ22" s="22"/>
      <c r="AK22" s="349" t="str">
        <f>Programme!D34</f>
        <v>U16G</v>
      </c>
      <c r="AL22" s="349"/>
      <c r="AM22" s="349"/>
      <c r="AN22" s="349" t="str">
        <f>Programme!B34</f>
        <v>14h45</v>
      </c>
      <c r="AO22" s="349"/>
      <c r="AP22" s="349"/>
    </row>
    <row r="23" spans="1:42" ht="30" customHeight="1" x14ac:dyDescent="0.3">
      <c r="A23" s="28"/>
      <c r="B23" s="346" t="s">
        <v>37</v>
      </c>
      <c r="C23" s="346"/>
      <c r="D23" s="346" t="str">
        <f>Programme!C13</f>
        <v>SERIE 2</v>
      </c>
      <c r="E23" s="346"/>
      <c r="F23" s="346" t="str">
        <f>Programme!E13</f>
        <v>500m</v>
      </c>
      <c r="G23" s="346"/>
      <c r="H23" s="28"/>
      <c r="I23" s="350" t="s">
        <v>45</v>
      </c>
      <c r="J23" s="350"/>
      <c r="K23" s="350" t="str">
        <f>Programme!C17</f>
        <v>SERIE 2</v>
      </c>
      <c r="L23" s="350"/>
      <c r="M23" s="350" t="str">
        <f>Programme!E17</f>
        <v>250m</v>
      </c>
      <c r="N23" s="350"/>
      <c r="O23" s="28"/>
      <c r="P23" s="346" t="s">
        <v>52</v>
      </c>
      <c r="Q23" s="346"/>
      <c r="R23" s="346" t="str">
        <f>Programme!C22</f>
        <v>Finale B</v>
      </c>
      <c r="S23" s="346"/>
      <c r="T23" s="346" t="str">
        <f>Programme!E22</f>
        <v>500m</v>
      </c>
      <c r="U23" s="346"/>
      <c r="V23" s="28"/>
      <c r="W23" s="344" t="s">
        <v>20</v>
      </c>
      <c r="X23" s="344"/>
      <c r="Y23" s="344" t="str">
        <f>Programme!C26</f>
        <v>Finale A</v>
      </c>
      <c r="Z23" s="344"/>
      <c r="AA23" s="344" t="str">
        <f>Programme!E26</f>
        <v>250m</v>
      </c>
      <c r="AB23" s="344"/>
      <c r="AC23" s="28"/>
      <c r="AD23" s="347" t="s">
        <v>26</v>
      </c>
      <c r="AE23" s="347"/>
      <c r="AF23" s="347" t="str">
        <f>Programme!C30</f>
        <v>Finale A</v>
      </c>
      <c r="AG23" s="347"/>
      <c r="AH23" s="347" t="str">
        <f>Programme!E30</f>
        <v>500m</v>
      </c>
      <c r="AI23" s="347"/>
      <c r="AJ23" s="28"/>
      <c r="AK23" s="349" t="s">
        <v>60</v>
      </c>
      <c r="AL23" s="349"/>
      <c r="AM23" s="349" t="str">
        <f>Programme!C34</f>
        <v>Finale</v>
      </c>
      <c r="AN23" s="349"/>
      <c r="AO23" s="349" t="str">
        <f>Programme!E34</f>
        <v>500m</v>
      </c>
      <c r="AP23" s="349"/>
    </row>
    <row r="24" spans="1:42" ht="30" customHeight="1" x14ac:dyDescent="0.3">
      <c r="A24" s="22" t="s">
        <v>201</v>
      </c>
      <c r="B24" s="23">
        <v>7</v>
      </c>
      <c r="C24" s="23">
        <v>8</v>
      </c>
      <c r="D24" s="24">
        <v>9</v>
      </c>
      <c r="E24" s="23">
        <v>10</v>
      </c>
      <c r="F24" s="23">
        <v>11</v>
      </c>
      <c r="G24" s="23">
        <v>12</v>
      </c>
      <c r="H24" s="22" t="s">
        <v>201</v>
      </c>
      <c r="I24" s="23">
        <v>7</v>
      </c>
      <c r="J24" s="23">
        <v>8</v>
      </c>
      <c r="K24" s="24">
        <v>9</v>
      </c>
      <c r="L24" s="23">
        <v>10</v>
      </c>
      <c r="M24" s="23">
        <v>11</v>
      </c>
      <c r="N24" s="23">
        <v>12</v>
      </c>
      <c r="O24" s="22" t="s">
        <v>201</v>
      </c>
      <c r="P24" s="23">
        <v>7</v>
      </c>
      <c r="Q24" s="23">
        <v>8</v>
      </c>
      <c r="R24" s="24">
        <v>9</v>
      </c>
      <c r="S24" s="23">
        <v>10</v>
      </c>
      <c r="T24" s="23">
        <v>11</v>
      </c>
      <c r="U24" s="23">
        <v>12</v>
      </c>
      <c r="V24" s="22" t="s">
        <v>201</v>
      </c>
      <c r="W24" s="23">
        <v>7</v>
      </c>
      <c r="X24" s="23">
        <v>8</v>
      </c>
      <c r="Y24" s="24">
        <v>9</v>
      </c>
      <c r="Z24" s="23">
        <v>10</v>
      </c>
      <c r="AA24" s="23">
        <v>11</v>
      </c>
      <c r="AB24" s="23">
        <v>12</v>
      </c>
      <c r="AC24" s="22" t="s">
        <v>201</v>
      </c>
      <c r="AD24" s="23">
        <v>7</v>
      </c>
      <c r="AE24" s="23">
        <v>8</v>
      </c>
      <c r="AF24" s="24">
        <v>9</v>
      </c>
      <c r="AG24" s="23">
        <v>10</v>
      </c>
      <c r="AH24" s="23">
        <v>11</v>
      </c>
      <c r="AI24" s="23">
        <v>12</v>
      </c>
      <c r="AJ24" s="22" t="s">
        <v>201</v>
      </c>
      <c r="AK24" s="23">
        <v>7</v>
      </c>
      <c r="AL24" s="23">
        <v>8</v>
      </c>
      <c r="AM24" s="24">
        <v>9</v>
      </c>
      <c r="AN24" s="23">
        <v>10</v>
      </c>
      <c r="AO24" s="23">
        <v>11</v>
      </c>
      <c r="AP24" s="23">
        <v>12</v>
      </c>
    </row>
    <row r="25" spans="1:42" ht="30" customHeight="1" x14ac:dyDescent="0.3">
      <c r="A25" s="22" t="s">
        <v>202</v>
      </c>
      <c r="B25" s="25" t="str">
        <f>IF(Programme!$F$13="","",Programme!$F$13)</f>
        <v>LP PAP</v>
      </c>
      <c r="C25" s="25" t="str">
        <f>IF(Programme!$G$13="","",Programme!$G$13)</f>
        <v>POM</v>
      </c>
      <c r="D25" s="29" t="str">
        <f>IF(Programme!$H$13="","",Programme!$H$13)</f>
        <v>LSR</v>
      </c>
      <c r="E25" s="29" t="str">
        <f>IF(Programme!$I$13="","",Programme!$I$13)</f>
        <v>ST JO</v>
      </c>
      <c r="F25" s="29" t="str">
        <f>IF(Programme!$J$13="","",Programme!$J$13)</f>
        <v>LP TAR</v>
      </c>
      <c r="G25" s="29" t="str">
        <f>IF(Programme!$K$13="","",Programme!$K$13)</f>
        <v/>
      </c>
      <c r="H25" s="22" t="s">
        <v>202</v>
      </c>
      <c r="I25" s="25" t="str">
        <f>IF(Programme!$F$17="","",Programme!$F$17)</f>
        <v>PAO 1</v>
      </c>
      <c r="J25" s="25" t="str">
        <f>IF(Programme!$G$17="","",Programme!$G$17)</f>
        <v>Henri Hiro</v>
      </c>
      <c r="K25" s="25" t="str">
        <f>IF(Programme!$H$17="","",Programme!$H$17)</f>
        <v>PAO 4</v>
      </c>
      <c r="L25" s="25" t="str">
        <f>IF(Programme!$I$17="","",Programme!$I$17)</f>
        <v>PAEA</v>
      </c>
      <c r="M25" s="25" t="str">
        <f>IF(Programme!$J$17="","",Programme!$J$17)</f>
        <v>AFA</v>
      </c>
      <c r="N25" s="25" t="str">
        <f>IF(Programme!$K$17="","",Programme!$K$17)</f>
        <v/>
      </c>
      <c r="O25" s="22" t="s">
        <v>202</v>
      </c>
      <c r="P25" s="256" t="str">
        <f>IF('Rés.Séries à TRIER'!$O$10="","",'Rés.Séries à TRIER'!$N$10)</f>
        <v>LP MAH</v>
      </c>
      <c r="Q25" s="257" t="str">
        <f>IF('Rés.Séries à TRIER'!$O$11="","",'Rés.Séries à TRIER'!$N$11)</f>
        <v>LSR</v>
      </c>
      <c r="R25" s="257" t="str">
        <f>IF('Rés.Séries à TRIER'!$O$12="","",'Rés.Séries à TRIER'!$N$12)</f>
        <v>ST JO</v>
      </c>
      <c r="S25" s="257" t="str">
        <f>IF('Rés.Séries à TRIER'!$O$13="","",'Rés.Séries à TRIER'!$N$13)</f>
        <v/>
      </c>
      <c r="T25" s="257" t="str">
        <f>IF('Rés.Séries à TRIER'!$O$14="","",'Rés.Séries à TRIER'!$N$14)</f>
        <v/>
      </c>
      <c r="U25" s="257" t="str">
        <f>IF('Rés.Séries à TRIER'!$O$15="","",'Rés.Séries à TRIER'!$N$15)</f>
        <v/>
      </c>
      <c r="V25" s="22" t="s">
        <v>202</v>
      </c>
      <c r="W25" s="257" t="str">
        <f>IF('Rés.Séries à TRIER'!$C$28="","",'Rés.Séries à TRIER'!$B$28)</f>
        <v>PAO 2</v>
      </c>
      <c r="X25" s="257" t="str">
        <f>IF('Rés.Séries à TRIER'!$C$29="","",'Rés.Séries à TRIER'!$B$29)</f>
        <v>PAO 1</v>
      </c>
      <c r="Y25" s="257" t="str">
        <f>IF('Rés.Séries à TRIER'!$C$30="","",'Rés.Séries à TRIER'!$B$30)</f>
        <v>NDA 1</v>
      </c>
      <c r="Z25" s="257" t="str">
        <f>IF('Rés.Séries à TRIER'!$C$31="","",'Rés.Séries à TRIER'!$B$31)</f>
        <v>H HIRO</v>
      </c>
      <c r="AA25" s="257" t="str">
        <f>IF('Rés.Séries à TRIER'!$C$32="","",'Rés.Séries à TRIER'!$B$32)</f>
        <v>AFA</v>
      </c>
      <c r="AB25" s="257" t="str">
        <f>IF('Rés.Séries à TRIER'!$C$33="","",'Rés.Séries à TRIER'!$B$33)</f>
        <v>PAEA</v>
      </c>
      <c r="AC25" s="22" t="s">
        <v>202</v>
      </c>
      <c r="AD25" s="256" t="str">
        <f>IF('Rés.Séries à TRIER'!$G$4="","",'Rés.Séries à TRIER'!$F$4)</f>
        <v>ST JO 1</v>
      </c>
      <c r="AE25" s="257" t="str">
        <f>IF('Rés.Séries à TRIER'!$G$5="","",'Rés.Séries à TRIER'!$F$5)</f>
        <v>LSR</v>
      </c>
      <c r="AF25" s="257" t="str">
        <f>IF('Rés.Séries à TRIER'!$G$6="","",'Rés.Séries à TRIER'!$F$6)</f>
        <v>LP PAP</v>
      </c>
      <c r="AG25" s="257" t="str">
        <f>IF('Rés.Séries à TRIER'!$G$7="","",'Rés.Séries à TRIER'!$F$7)</f>
        <v>ST JO 3</v>
      </c>
      <c r="AH25" s="257" t="str">
        <f>IF('Rés.Séries à TRIER'!$G$8="","",'Rés.Séries à TRIER'!$F$8)</f>
        <v>LP MAH 2</v>
      </c>
      <c r="AI25" s="256" t="str">
        <f>IF('Rés.Séries à TRIER'!$G$9="","",'Rés.Séries à TRIER'!$F$9)</f>
        <v>ST JO 2</v>
      </c>
      <c r="AJ25" s="22" t="s">
        <v>202</v>
      </c>
      <c r="AK25" s="25" t="str">
        <f>IF(Programme!$F$34="","",Programme!$F$34)</f>
        <v>PAO 1</v>
      </c>
      <c r="AL25" s="25" t="str">
        <f>IF(Programme!$G$34="","",Programme!$G$34)</f>
        <v>NDA 1</v>
      </c>
      <c r="AM25" s="25" t="str">
        <f>IF(Programme!$H$34="","",Programme!$H$34)</f>
        <v>H HIRO 1</v>
      </c>
      <c r="AN25" s="25" t="str">
        <f>IF(Programme!$I$34="","",Programme!$I$34)</f>
        <v>PAO 5</v>
      </c>
      <c r="AO25" s="25" t="str">
        <f>IF(Programme!$J$34="","",Programme!$J$34)</f>
        <v/>
      </c>
      <c r="AP25" s="25" t="str">
        <f>IF(Programme!$K$34="","",Programme!$K$34)</f>
        <v>PAEA</v>
      </c>
    </row>
    <row r="26" spans="1:42" ht="30" customHeight="1" x14ac:dyDescent="0.3">
      <c r="A26" s="22" t="s">
        <v>203</v>
      </c>
      <c r="B26" s="49">
        <v>2291</v>
      </c>
      <c r="C26" s="49">
        <v>2377</v>
      </c>
      <c r="D26" s="49">
        <v>2543</v>
      </c>
      <c r="E26" s="49">
        <v>2588</v>
      </c>
      <c r="F26" s="49">
        <v>2500</v>
      </c>
      <c r="G26" s="49"/>
      <c r="H26" s="22" t="s">
        <v>203</v>
      </c>
      <c r="I26" s="49">
        <v>1138</v>
      </c>
      <c r="J26" s="49">
        <v>1215</v>
      </c>
      <c r="K26" s="49">
        <v>1225</v>
      </c>
      <c r="L26" s="49">
        <v>1273</v>
      </c>
      <c r="M26" s="49">
        <v>1255</v>
      </c>
      <c r="N26" s="49"/>
      <c r="O26" s="22" t="s">
        <v>203</v>
      </c>
      <c r="P26" s="49">
        <v>2515</v>
      </c>
      <c r="Q26" s="49">
        <v>2568</v>
      </c>
      <c r="R26" s="49">
        <v>2553</v>
      </c>
      <c r="S26" s="49"/>
      <c r="T26" s="49"/>
      <c r="U26" s="49"/>
      <c r="V26" s="22" t="s">
        <v>203</v>
      </c>
      <c r="W26" s="49">
        <v>1044</v>
      </c>
      <c r="X26" s="49">
        <v>594</v>
      </c>
      <c r="Y26" s="49">
        <v>1079</v>
      </c>
      <c r="Z26" s="49">
        <v>1010</v>
      </c>
      <c r="AA26" s="49">
        <v>1022</v>
      </c>
      <c r="AB26" s="49">
        <v>1120</v>
      </c>
      <c r="AC26" s="22" t="s">
        <v>203</v>
      </c>
      <c r="AD26" s="49">
        <v>1553</v>
      </c>
      <c r="AE26" s="49">
        <v>1550</v>
      </c>
      <c r="AF26" s="49">
        <v>2023</v>
      </c>
      <c r="AG26" s="49">
        <v>2057</v>
      </c>
      <c r="AH26" s="49">
        <v>2133</v>
      </c>
      <c r="AI26" s="49">
        <v>2096</v>
      </c>
      <c r="AJ26" s="22" t="s">
        <v>203</v>
      </c>
      <c r="AK26" s="49">
        <v>2076</v>
      </c>
      <c r="AL26" s="49">
        <v>2168</v>
      </c>
      <c r="AM26" s="49">
        <v>2121</v>
      </c>
      <c r="AN26" s="49">
        <v>2145</v>
      </c>
      <c r="AO26" s="49"/>
      <c r="AP26" s="49">
        <v>2232</v>
      </c>
    </row>
    <row r="27" spans="1:42" ht="30" customHeight="1" x14ac:dyDescent="0.3">
      <c r="A27" s="22" t="s">
        <v>204</v>
      </c>
      <c r="B27" s="27">
        <f>IFERROR(RANK(B26,$B$26:$G$26,1),"-")</f>
        <v>1</v>
      </c>
      <c r="C27" s="27">
        <f t="shared" ref="C27:G27" si="18">IFERROR(RANK(C26,$B$26:$G$26,1),"-")</f>
        <v>2</v>
      </c>
      <c r="D27" s="27">
        <f t="shared" si="18"/>
        <v>4</v>
      </c>
      <c r="E27" s="27">
        <f t="shared" si="18"/>
        <v>5</v>
      </c>
      <c r="F27" s="27">
        <f t="shared" si="18"/>
        <v>3</v>
      </c>
      <c r="G27" s="27" t="str">
        <f t="shared" si="18"/>
        <v>-</v>
      </c>
      <c r="H27" s="22" t="s">
        <v>204</v>
      </c>
      <c r="I27" s="27">
        <f>IFERROR(RANK(I26,$I$26:$N$26,1),"-")</f>
        <v>1</v>
      </c>
      <c r="J27" s="27">
        <f t="shared" ref="J27:M27" si="19">IFERROR(RANK(J26,$I$26:$N$26,1),"-")</f>
        <v>2</v>
      </c>
      <c r="K27" s="27">
        <f t="shared" si="19"/>
        <v>3</v>
      </c>
      <c r="L27" s="27">
        <f t="shared" si="19"/>
        <v>5</v>
      </c>
      <c r="M27" s="27">
        <f t="shared" si="19"/>
        <v>4</v>
      </c>
      <c r="N27" s="27" t="str">
        <f>IFERROR(RANK(N26,$I$26:$N$26,1),"-")</f>
        <v>-</v>
      </c>
      <c r="O27" s="22" t="s">
        <v>204</v>
      </c>
      <c r="P27" s="27">
        <f>IFERROR(RANK(P26,$P$26:$U$26,1),"-")</f>
        <v>1</v>
      </c>
      <c r="Q27" s="27">
        <f t="shared" ref="Q27:U27" si="20">IFERROR(RANK(Q26,$P$26:$U$26,1),"-")</f>
        <v>3</v>
      </c>
      <c r="R27" s="27">
        <f t="shared" si="20"/>
        <v>2</v>
      </c>
      <c r="S27" s="27" t="str">
        <f t="shared" si="20"/>
        <v>-</v>
      </c>
      <c r="T27" s="27" t="str">
        <f t="shared" si="20"/>
        <v>-</v>
      </c>
      <c r="U27" s="27" t="str">
        <f t="shared" si="20"/>
        <v>-</v>
      </c>
      <c r="V27" s="22" t="s">
        <v>204</v>
      </c>
      <c r="W27" s="27">
        <f>IFERROR(RANK(W26,$W$26:$AB$26,1),"-")</f>
        <v>4</v>
      </c>
      <c r="X27" s="27">
        <f t="shared" ref="X27:AB27" si="21">IFERROR(RANK(X26,$W$26:$AB$26,1),"-")</f>
        <v>1</v>
      </c>
      <c r="Y27" s="27">
        <f t="shared" si="21"/>
        <v>5</v>
      </c>
      <c r="Z27" s="27">
        <f t="shared" si="21"/>
        <v>2</v>
      </c>
      <c r="AA27" s="27">
        <f t="shared" si="21"/>
        <v>3</v>
      </c>
      <c r="AB27" s="27">
        <f t="shared" si="21"/>
        <v>6</v>
      </c>
      <c r="AC27" s="22" t="s">
        <v>204</v>
      </c>
      <c r="AD27" s="27">
        <f>IFERROR(RANK(AD26,$AD$26:$AI$26,1),"-")</f>
        <v>2</v>
      </c>
      <c r="AE27" s="27">
        <f>IFERROR(RANK(AE26,$AD$26:$AI$26,1),"-")</f>
        <v>1</v>
      </c>
      <c r="AF27" s="27">
        <f t="shared" ref="AF27:AI27" si="22">IFERROR(RANK(AF26,$AD$26:$AI$26,1),"-")</f>
        <v>3</v>
      </c>
      <c r="AG27" s="27">
        <f t="shared" si="22"/>
        <v>4</v>
      </c>
      <c r="AH27" s="27">
        <f t="shared" si="22"/>
        <v>6</v>
      </c>
      <c r="AI27" s="27">
        <f t="shared" si="22"/>
        <v>5</v>
      </c>
      <c r="AJ27" s="22" t="s">
        <v>204</v>
      </c>
      <c r="AK27" s="27">
        <f>IFERROR(RANK(AK26,$AK$26:$AP$26,1),"-")</f>
        <v>1</v>
      </c>
      <c r="AL27" s="27">
        <f t="shared" ref="AL27:AP27" si="23">IFERROR(RANK(AL26,$AK$26:$AP$26,1),"-")</f>
        <v>4</v>
      </c>
      <c r="AM27" s="27">
        <f t="shared" si="23"/>
        <v>2</v>
      </c>
      <c r="AN27" s="27">
        <f t="shared" si="23"/>
        <v>3</v>
      </c>
      <c r="AO27" s="27" t="str">
        <f t="shared" si="23"/>
        <v>-</v>
      </c>
      <c r="AP27" s="27">
        <f t="shared" si="23"/>
        <v>5</v>
      </c>
    </row>
    <row r="28" spans="1:42" ht="45.45" customHeight="1" x14ac:dyDescent="0.3"/>
    <row r="29" spans="1:42" ht="45.45" customHeight="1" x14ac:dyDescent="0.3"/>
    <row r="30" spans="1:42" ht="45.45" customHeight="1" x14ac:dyDescent="0.3"/>
    <row r="31" spans="1:42" ht="45.45" customHeight="1" x14ac:dyDescent="0.3"/>
    <row r="32" spans="1:42" ht="45.45" customHeight="1" x14ac:dyDescent="0.3"/>
    <row r="33" ht="45.45" customHeight="1" x14ac:dyDescent="0.3"/>
    <row r="34" ht="45.45" customHeight="1" x14ac:dyDescent="0.3"/>
  </sheetData>
  <mergeCells count="120">
    <mergeCell ref="AK23:AL23"/>
    <mergeCell ref="AM23:AN23"/>
    <mergeCell ref="AO23:AP23"/>
    <mergeCell ref="P2:Q2"/>
    <mergeCell ref="R2:S2"/>
    <mergeCell ref="T2:U2"/>
    <mergeCell ref="AK2:AL2"/>
    <mergeCell ref="AM2:AN2"/>
    <mergeCell ref="AO2:AP2"/>
    <mergeCell ref="W2:X2"/>
    <mergeCell ref="Y2:Z2"/>
    <mergeCell ref="W23:X23"/>
    <mergeCell ref="Y23:Z23"/>
    <mergeCell ref="W16:X16"/>
    <mergeCell ref="Y16:Z16"/>
    <mergeCell ref="AA16:AB16"/>
    <mergeCell ref="AD16:AE16"/>
    <mergeCell ref="AF16:AG16"/>
    <mergeCell ref="AH16:AI16"/>
    <mergeCell ref="AA23:AB23"/>
    <mergeCell ref="AD23:AE23"/>
    <mergeCell ref="AF23:AG23"/>
    <mergeCell ref="AH23:AI23"/>
    <mergeCell ref="B23:C23"/>
    <mergeCell ref="D23:E23"/>
    <mergeCell ref="F23:G23"/>
    <mergeCell ref="I23:J23"/>
    <mergeCell ref="K23:L23"/>
    <mergeCell ref="M23:N23"/>
    <mergeCell ref="P23:Q23"/>
    <mergeCell ref="R23:S23"/>
    <mergeCell ref="T23:U23"/>
    <mergeCell ref="B1:D1"/>
    <mergeCell ref="E1:G1"/>
    <mergeCell ref="B8:D8"/>
    <mergeCell ref="E8:G8"/>
    <mergeCell ref="B15:D15"/>
    <mergeCell ref="E15:G15"/>
    <mergeCell ref="B22:D22"/>
    <mergeCell ref="E22:G22"/>
    <mergeCell ref="I1:K1"/>
    <mergeCell ref="B16:C16"/>
    <mergeCell ref="D16:E16"/>
    <mergeCell ref="F16:G16"/>
    <mergeCell ref="I16:J16"/>
    <mergeCell ref="K16:L16"/>
    <mergeCell ref="B9:C9"/>
    <mergeCell ref="D9:E9"/>
    <mergeCell ref="F9:G9"/>
    <mergeCell ref="I9:J9"/>
    <mergeCell ref="K9:L9"/>
    <mergeCell ref="B2:C2"/>
    <mergeCell ref="D2:E2"/>
    <mergeCell ref="F2:G2"/>
    <mergeCell ref="I2:J2"/>
    <mergeCell ref="K2:L2"/>
    <mergeCell ref="L1:N1"/>
    <mergeCell ref="I8:K8"/>
    <mergeCell ref="L8:N8"/>
    <mergeCell ref="I15:K15"/>
    <mergeCell ref="L15:N15"/>
    <mergeCell ref="I22:K22"/>
    <mergeCell ref="L22:N22"/>
    <mergeCell ref="P1:R1"/>
    <mergeCell ref="S1:U1"/>
    <mergeCell ref="P8:R8"/>
    <mergeCell ref="S8:U8"/>
    <mergeCell ref="P15:R15"/>
    <mergeCell ref="S15:U15"/>
    <mergeCell ref="P22:R22"/>
    <mergeCell ref="S22:U22"/>
    <mergeCell ref="M16:N16"/>
    <mergeCell ref="P16:Q16"/>
    <mergeCell ref="R16:S16"/>
    <mergeCell ref="T16:U16"/>
    <mergeCell ref="M9:N9"/>
    <mergeCell ref="P9:Q9"/>
    <mergeCell ref="R9:S9"/>
    <mergeCell ref="T9:U9"/>
    <mergeCell ref="M2:N2"/>
    <mergeCell ref="W1:Y1"/>
    <mergeCell ref="Z1:AB1"/>
    <mergeCell ref="W8:Y8"/>
    <mergeCell ref="Z8:AB8"/>
    <mergeCell ref="W15:Y15"/>
    <mergeCell ref="Z15:AB15"/>
    <mergeCell ref="W22:Y22"/>
    <mergeCell ref="Z22:AB22"/>
    <mergeCell ref="AD1:AF1"/>
    <mergeCell ref="W9:X9"/>
    <mergeCell ref="Y9:Z9"/>
    <mergeCell ref="AA9:AB9"/>
    <mergeCell ref="AD9:AE9"/>
    <mergeCell ref="AF9:AG9"/>
    <mergeCell ref="AA2:AB2"/>
    <mergeCell ref="AD2:AE2"/>
    <mergeCell ref="AF2:AG2"/>
    <mergeCell ref="AG1:AI1"/>
    <mergeCell ref="AD8:AF8"/>
    <mergeCell ref="AG8:AI8"/>
    <mergeCell ref="AD15:AF15"/>
    <mergeCell ref="AG15:AI15"/>
    <mergeCell ref="AD22:AF22"/>
    <mergeCell ref="AG22:AI22"/>
    <mergeCell ref="AK1:AM1"/>
    <mergeCell ref="AN1:AP1"/>
    <mergeCell ref="AK8:AM8"/>
    <mergeCell ref="AN8:AP8"/>
    <mergeCell ref="AK15:AM15"/>
    <mergeCell ref="AN15:AP15"/>
    <mergeCell ref="AK22:AM22"/>
    <mergeCell ref="AN22:AP22"/>
    <mergeCell ref="AH9:AI9"/>
    <mergeCell ref="AH2:AI2"/>
    <mergeCell ref="AK9:AL9"/>
    <mergeCell ref="AM9:AN9"/>
    <mergeCell ref="AO9:AP9"/>
    <mergeCell ref="AK16:AL16"/>
    <mergeCell ref="AM16:AN16"/>
    <mergeCell ref="AO16:AP16"/>
  </mergeCells>
  <conditionalFormatting sqref="B6:G7 B13:G13 B20:G20 I6:N7 I13:N13 I20:N20 B27:G27">
    <cfRule type="cellIs" dxfId="477" priority="133" operator="equal">
      <formula>3</formula>
    </cfRule>
    <cfRule type="cellIs" dxfId="476" priority="134" operator="equal">
      <formula>2</formula>
    </cfRule>
    <cfRule type="cellIs" dxfId="475" priority="135" operator="equal">
      <formula>1</formula>
    </cfRule>
  </conditionalFormatting>
  <conditionalFormatting sqref="I27:N27">
    <cfRule type="cellIs" dxfId="474" priority="130" operator="equal">
      <formula>3</formula>
    </cfRule>
    <cfRule type="cellIs" dxfId="473" priority="131" operator="equal">
      <formula>2</formula>
    </cfRule>
    <cfRule type="cellIs" dxfId="472" priority="132" operator="equal">
      <formula>1</formula>
    </cfRule>
  </conditionalFormatting>
  <conditionalFormatting sqref="P6:U7">
    <cfRule type="cellIs" dxfId="471" priority="97" operator="equal">
      <formula>3</formula>
    </cfRule>
    <cfRule type="cellIs" dxfId="470" priority="98" operator="equal">
      <formula>2</formula>
    </cfRule>
    <cfRule type="cellIs" dxfId="469" priority="99" operator="equal">
      <formula>1</formula>
    </cfRule>
  </conditionalFormatting>
  <conditionalFormatting sqref="P13:U13">
    <cfRule type="cellIs" dxfId="468" priority="94" operator="equal">
      <formula>3</formula>
    </cfRule>
    <cfRule type="cellIs" dxfId="467" priority="95" operator="equal">
      <formula>2</formula>
    </cfRule>
    <cfRule type="cellIs" dxfId="466" priority="96" operator="equal">
      <formula>1</formula>
    </cfRule>
  </conditionalFormatting>
  <conditionalFormatting sqref="P20:U20">
    <cfRule type="cellIs" dxfId="465" priority="91" operator="equal">
      <formula>3</formula>
    </cfRule>
    <cfRule type="cellIs" dxfId="464" priority="92" operator="equal">
      <formula>2</formula>
    </cfRule>
    <cfRule type="cellIs" dxfId="463" priority="93" operator="equal">
      <formula>1</formula>
    </cfRule>
  </conditionalFormatting>
  <conditionalFormatting sqref="P27:U27">
    <cfRule type="cellIs" dxfId="462" priority="88" operator="equal">
      <formula>3</formula>
    </cfRule>
    <cfRule type="cellIs" dxfId="461" priority="89" operator="equal">
      <formula>2</formula>
    </cfRule>
    <cfRule type="cellIs" dxfId="460" priority="90" operator="equal">
      <formula>1</formula>
    </cfRule>
  </conditionalFormatting>
  <conditionalFormatting sqref="W6:AB7">
    <cfRule type="cellIs" dxfId="459" priority="85" operator="equal">
      <formula>3</formula>
    </cfRule>
    <cfRule type="cellIs" dxfId="458" priority="86" operator="equal">
      <formula>2</formula>
    </cfRule>
    <cfRule type="cellIs" dxfId="457" priority="87" operator="equal">
      <formula>1</formula>
    </cfRule>
  </conditionalFormatting>
  <conditionalFormatting sqref="W13:AB13">
    <cfRule type="cellIs" dxfId="456" priority="82" operator="equal">
      <formula>3</formula>
    </cfRule>
    <cfRule type="cellIs" dxfId="455" priority="83" operator="equal">
      <formula>2</formula>
    </cfRule>
    <cfRule type="cellIs" dxfId="454" priority="84" operator="equal">
      <formula>1</formula>
    </cfRule>
  </conditionalFormatting>
  <conditionalFormatting sqref="AD6:AI7">
    <cfRule type="cellIs" dxfId="453" priority="79" operator="equal">
      <formula>3</formula>
    </cfRule>
    <cfRule type="cellIs" dxfId="452" priority="80" operator="equal">
      <formula>2</formula>
    </cfRule>
    <cfRule type="cellIs" dxfId="451" priority="81" operator="equal">
      <formula>1</formula>
    </cfRule>
  </conditionalFormatting>
  <conditionalFormatting sqref="AD13:AI13">
    <cfRule type="cellIs" dxfId="450" priority="76" operator="equal">
      <formula>3</formula>
    </cfRule>
    <cfRule type="cellIs" dxfId="449" priority="77" operator="equal">
      <formula>2</formula>
    </cfRule>
    <cfRule type="cellIs" dxfId="448" priority="78" operator="equal">
      <formula>1</formula>
    </cfRule>
  </conditionalFormatting>
  <conditionalFormatting sqref="AD20:AI20">
    <cfRule type="cellIs" dxfId="447" priority="73" operator="equal">
      <formula>3</formula>
    </cfRule>
    <cfRule type="cellIs" dxfId="446" priority="74" operator="equal">
      <formula>2</formula>
    </cfRule>
    <cfRule type="cellIs" dxfId="445" priority="75" operator="equal">
      <formula>1</formula>
    </cfRule>
  </conditionalFormatting>
  <conditionalFormatting sqref="AE27:AI27">
    <cfRule type="cellIs" dxfId="444" priority="70" operator="equal">
      <formula>3</formula>
    </cfRule>
    <cfRule type="cellIs" dxfId="443" priority="71" operator="equal">
      <formula>2</formula>
    </cfRule>
    <cfRule type="cellIs" dxfId="442" priority="72" operator="equal">
      <formula>1</formula>
    </cfRule>
  </conditionalFormatting>
  <conditionalFormatting sqref="AK7:AP7 AK6:AL6 AN6:AP6">
    <cfRule type="cellIs" dxfId="441" priority="67" operator="equal">
      <formula>3</formula>
    </cfRule>
    <cfRule type="cellIs" dxfId="440" priority="68" operator="equal">
      <formula>2</formula>
    </cfRule>
    <cfRule type="cellIs" dxfId="439" priority="69" operator="equal">
      <formula>1</formula>
    </cfRule>
  </conditionalFormatting>
  <conditionalFormatting sqref="AK13:AP13">
    <cfRule type="cellIs" dxfId="438" priority="64" operator="equal">
      <formula>3</formula>
    </cfRule>
    <cfRule type="cellIs" dxfId="437" priority="65" operator="equal">
      <formula>2</formula>
    </cfRule>
    <cfRule type="cellIs" dxfId="436" priority="66" operator="equal">
      <formula>1</formula>
    </cfRule>
  </conditionalFormatting>
  <conditionalFormatting sqref="AK20:AP20">
    <cfRule type="cellIs" dxfId="435" priority="61" operator="equal">
      <formula>3</formula>
    </cfRule>
    <cfRule type="cellIs" dxfId="434" priority="62" operator="equal">
      <formula>2</formula>
    </cfRule>
    <cfRule type="cellIs" dxfId="433" priority="63" operator="equal">
      <formula>1</formula>
    </cfRule>
  </conditionalFormatting>
  <conditionalFormatting sqref="AL27:AP27">
    <cfRule type="cellIs" dxfId="432" priority="58" operator="equal">
      <formula>3</formula>
    </cfRule>
    <cfRule type="cellIs" dxfId="431" priority="59" operator="equal">
      <formula>2</formula>
    </cfRule>
    <cfRule type="cellIs" dxfId="430" priority="60" operator="equal">
      <formula>1</formula>
    </cfRule>
  </conditionalFormatting>
  <conditionalFormatting sqref="W20:AB20">
    <cfRule type="cellIs" dxfId="429" priority="49" operator="equal">
      <formula>3</formula>
    </cfRule>
    <cfRule type="cellIs" dxfId="428" priority="50" operator="equal">
      <formula>2</formula>
    </cfRule>
    <cfRule type="cellIs" dxfId="427" priority="51" operator="equal">
      <formula>1</formula>
    </cfRule>
  </conditionalFormatting>
  <conditionalFormatting sqref="W27:AB27">
    <cfRule type="cellIs" dxfId="426" priority="43" operator="equal">
      <formula>3</formula>
    </cfRule>
    <cfRule type="cellIs" dxfId="425" priority="44" operator="equal">
      <formula>2</formula>
    </cfRule>
    <cfRule type="cellIs" dxfId="424" priority="45" operator="equal">
      <formula>1</formula>
    </cfRule>
  </conditionalFormatting>
  <conditionalFormatting sqref="AD27">
    <cfRule type="cellIs" dxfId="423" priority="40" operator="equal">
      <formula>3</formula>
    </cfRule>
    <cfRule type="cellIs" dxfId="422" priority="41" operator="equal">
      <formula>2</formula>
    </cfRule>
    <cfRule type="cellIs" dxfId="421" priority="42" operator="equal">
      <formula>1</formula>
    </cfRule>
  </conditionalFormatting>
  <conditionalFormatting sqref="AK27">
    <cfRule type="cellIs" dxfId="420" priority="37" operator="equal">
      <formula>3</formula>
    </cfRule>
    <cfRule type="cellIs" dxfId="419" priority="38" operator="equal">
      <formula>2</formula>
    </cfRule>
    <cfRule type="cellIs" dxfId="418" priority="39" operator="equal">
      <formula>1</formula>
    </cfRule>
  </conditionalFormatting>
  <conditionalFormatting sqref="B14:G14 I14:N14">
    <cfRule type="cellIs" dxfId="417" priority="34" operator="equal">
      <formula>3</formula>
    </cfRule>
    <cfRule type="cellIs" dxfId="416" priority="35" operator="equal">
      <formula>2</formula>
    </cfRule>
    <cfRule type="cellIs" dxfId="415" priority="36" operator="equal">
      <formula>1</formula>
    </cfRule>
  </conditionalFormatting>
  <conditionalFormatting sqref="P14:U14">
    <cfRule type="cellIs" dxfId="414" priority="31" operator="equal">
      <formula>3</formula>
    </cfRule>
    <cfRule type="cellIs" dxfId="413" priority="32" operator="equal">
      <formula>2</formula>
    </cfRule>
    <cfRule type="cellIs" dxfId="412" priority="33" operator="equal">
      <formula>1</formula>
    </cfRule>
  </conditionalFormatting>
  <conditionalFormatting sqref="W14:AB14">
    <cfRule type="cellIs" dxfId="411" priority="28" operator="equal">
      <formula>3</formula>
    </cfRule>
    <cfRule type="cellIs" dxfId="410" priority="29" operator="equal">
      <formula>2</formula>
    </cfRule>
    <cfRule type="cellIs" dxfId="409" priority="30" operator="equal">
      <formula>1</formula>
    </cfRule>
  </conditionalFormatting>
  <conditionalFormatting sqref="AD14:AI14">
    <cfRule type="cellIs" dxfId="408" priority="25" operator="equal">
      <formula>3</formula>
    </cfRule>
    <cfRule type="cellIs" dxfId="407" priority="26" operator="equal">
      <formula>2</formula>
    </cfRule>
    <cfRule type="cellIs" dxfId="406" priority="27" operator="equal">
      <formula>1</formula>
    </cfRule>
  </conditionalFormatting>
  <conditionalFormatting sqref="AK14:AP14">
    <cfRule type="cellIs" dxfId="405" priority="22" operator="equal">
      <formula>3</formula>
    </cfRule>
    <cfRule type="cellIs" dxfId="404" priority="23" operator="equal">
      <formula>2</formula>
    </cfRule>
    <cfRule type="cellIs" dxfId="403" priority="24" operator="equal">
      <formula>1</formula>
    </cfRule>
  </conditionalFormatting>
  <conditionalFormatting sqref="B21:G21 I21:N21">
    <cfRule type="cellIs" dxfId="402" priority="16" operator="equal">
      <formula>3</formula>
    </cfRule>
    <cfRule type="cellIs" dxfId="401" priority="17" operator="equal">
      <formula>2</formula>
    </cfRule>
    <cfRule type="cellIs" dxfId="400" priority="18" operator="equal">
      <formula>1</formula>
    </cfRule>
  </conditionalFormatting>
  <conditionalFormatting sqref="P21:U21">
    <cfRule type="cellIs" dxfId="399" priority="13" operator="equal">
      <formula>3</formula>
    </cfRule>
    <cfRule type="cellIs" dxfId="398" priority="14" operator="equal">
      <formula>2</formula>
    </cfRule>
    <cfRule type="cellIs" dxfId="397" priority="15" operator="equal">
      <formula>1</formula>
    </cfRule>
  </conditionalFormatting>
  <conditionalFormatting sqref="W21:AB21">
    <cfRule type="cellIs" dxfId="396" priority="10" operator="equal">
      <formula>3</formula>
    </cfRule>
    <cfRule type="cellIs" dxfId="395" priority="11" operator="equal">
      <formula>2</formula>
    </cfRule>
    <cfRule type="cellIs" dxfId="394" priority="12" operator="equal">
      <formula>1</formula>
    </cfRule>
  </conditionalFormatting>
  <conditionalFormatting sqref="AD21:AI21">
    <cfRule type="cellIs" dxfId="393" priority="7" operator="equal">
      <formula>3</formula>
    </cfRule>
    <cfRule type="cellIs" dxfId="392" priority="8" operator="equal">
      <formula>2</formula>
    </cfRule>
    <cfRule type="cellIs" dxfId="391" priority="9" operator="equal">
      <formula>1</formula>
    </cfRule>
  </conditionalFormatting>
  <conditionalFormatting sqref="AK21:AP21">
    <cfRule type="cellIs" dxfId="390" priority="4" operator="equal">
      <formula>3</formula>
    </cfRule>
    <cfRule type="cellIs" dxfId="389" priority="5" operator="equal">
      <formula>2</formula>
    </cfRule>
    <cfRule type="cellIs" dxfId="388" priority="6" operator="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horizontalDpi="4294967294" verticalDpi="4294967292" r:id="rId1"/>
  <headerFooter>
    <oddHeader>&amp;C&amp;"Verdana,Gras"&amp;22FINALES USSP DE VA'A - VITESSE</oddHeader>
    <oddFooter>&amp;L&amp;P&amp;R&amp;P</oddFooter>
  </headerFooter>
  <rowBreaks count="1" manualBreakCount="1">
    <brk id="27" max="16383" man="1"/>
  </rowBreaks>
  <colBreaks count="5" manualBreakCount="5">
    <brk id="7" max="1048575" man="1"/>
    <brk id="14" max="1048575" man="1"/>
    <brk id="21" max="1048575" man="1"/>
    <brk id="28" max="1048575" man="1"/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D0B58-95CF-4DDE-B2FD-5995487F642E}">
  <dimension ref="A1:S39"/>
  <sheetViews>
    <sheetView view="pageBreakPreview" zoomScale="70" zoomScaleNormal="100" zoomScaleSheetLayoutView="70" workbookViewId="0">
      <selection activeCell="B11" sqref="B11:C11"/>
    </sheetView>
  </sheetViews>
  <sheetFormatPr baseColWidth="10" defaultColWidth="11" defaultRowHeight="13.2" x14ac:dyDescent="0.25"/>
  <cols>
    <col min="1" max="1" width="4.08984375" style="30" bestFit="1" customWidth="1"/>
    <col min="2" max="3" width="11" style="30"/>
    <col min="4" max="4" width="7.36328125" style="30" customWidth="1"/>
    <col min="5" max="5" width="4.08984375" style="30" bestFit="1" customWidth="1"/>
    <col min="6" max="7" width="11" style="30"/>
    <col min="8" max="8" width="11.26953125" style="30" customWidth="1"/>
    <col min="9" max="9" width="4.08984375" style="30" bestFit="1" customWidth="1"/>
    <col min="10" max="12" width="11" style="30"/>
    <col min="13" max="13" width="4.08984375" style="30" bestFit="1" customWidth="1"/>
    <col min="14" max="16" width="11" style="30"/>
    <col min="17" max="17" width="4" style="30" customWidth="1"/>
    <col min="18" max="16384" width="11" style="30"/>
  </cols>
  <sheetData>
    <row r="1" spans="1:19" ht="38.549999999999997" customHeight="1" thickBot="1" x14ac:dyDescent="0.5">
      <c r="A1" s="351" t="s">
        <v>230</v>
      </c>
      <c r="B1" s="352"/>
      <c r="C1" s="352"/>
      <c r="D1" s="353"/>
      <c r="E1" s="351" t="s">
        <v>230</v>
      </c>
      <c r="F1" s="352"/>
      <c r="G1" s="352"/>
      <c r="H1" s="353"/>
      <c r="I1" s="351" t="s">
        <v>230</v>
      </c>
      <c r="J1" s="352"/>
      <c r="K1" s="352"/>
      <c r="L1" s="353"/>
      <c r="M1" s="351" t="s">
        <v>230</v>
      </c>
      <c r="N1" s="352"/>
      <c r="O1" s="352"/>
      <c r="P1" s="353"/>
    </row>
    <row r="2" spans="1:19" ht="24.6" x14ac:dyDescent="0.4">
      <c r="A2" s="354" t="s">
        <v>14</v>
      </c>
      <c r="B2" s="355"/>
      <c r="C2" s="355"/>
      <c r="D2" s="140">
        <f>COUNTA(B4:B15)</f>
        <v>12</v>
      </c>
      <c r="E2" s="354" t="s">
        <v>119</v>
      </c>
      <c r="F2" s="355"/>
      <c r="G2" s="355"/>
      <c r="H2" s="140">
        <f>COUNTA(F4:F15)</f>
        <v>12</v>
      </c>
      <c r="I2" s="367" t="s">
        <v>104</v>
      </c>
      <c r="J2" s="359"/>
      <c r="K2" s="359"/>
      <c r="L2" s="161">
        <f>COUNTA(J4:J15)</f>
        <v>6</v>
      </c>
      <c r="M2" s="360" t="s">
        <v>120</v>
      </c>
      <c r="N2" s="361"/>
      <c r="O2" s="361"/>
      <c r="P2" s="167">
        <f>COUNTA(N4:N15)</f>
        <v>12</v>
      </c>
    </row>
    <row r="3" spans="1:19" ht="13.8" thickBot="1" x14ac:dyDescent="0.3">
      <c r="A3" s="295" t="s">
        <v>122</v>
      </c>
      <c r="B3" s="296" t="s">
        <v>99</v>
      </c>
      <c r="C3" s="297" t="s">
        <v>100</v>
      </c>
      <c r="D3" s="298"/>
      <c r="E3" s="295" t="s">
        <v>122</v>
      </c>
      <c r="F3" s="296" t="s">
        <v>99</v>
      </c>
      <c r="G3" s="297" t="s">
        <v>100</v>
      </c>
      <c r="H3" s="298"/>
      <c r="I3" s="253" t="s">
        <v>122</v>
      </c>
      <c r="J3" s="47" t="s">
        <v>99</v>
      </c>
      <c r="K3" s="141" t="s">
        <v>100</v>
      </c>
      <c r="L3" s="162"/>
      <c r="M3" s="295" t="s">
        <v>122</v>
      </c>
      <c r="N3" s="296" t="s">
        <v>99</v>
      </c>
      <c r="O3" s="297" t="s">
        <v>100</v>
      </c>
      <c r="P3" s="298"/>
    </row>
    <row r="4" spans="1:19" ht="16.2" x14ac:dyDescent="0.3">
      <c r="A4" s="299">
        <f>IFERROR(RANK(C4,$C$4:$C$15,1),"-")</f>
        <v>3</v>
      </c>
      <c r="B4" s="300" t="str">
        <f>'Séries '!I4</f>
        <v>POM</v>
      </c>
      <c r="C4" s="301">
        <f>IF(B4="","",IF('Séries '!$I$5="","",'Séries '!$I$5))</f>
        <v>2055</v>
      </c>
      <c r="D4" s="302"/>
      <c r="E4" s="299">
        <f t="shared" ref="E4:E15" si="0">IFERROR(RANK(G4,$G$4:$G$15,1),"-")</f>
        <v>1</v>
      </c>
      <c r="F4" s="300" t="str">
        <f>'Séries '!B$4</f>
        <v>ST JO 1</v>
      </c>
      <c r="G4" s="301">
        <f>IF('Séries '!B$5="","",'Séries '!B$5)</f>
        <v>1577</v>
      </c>
      <c r="H4" s="302" t="str">
        <f t="shared" ref="H4:H15" si="1">IFERROR(IF(E4&lt;=6,"Fin A","Fin B"),"-")</f>
        <v>Fin A</v>
      </c>
      <c r="I4" s="254">
        <f>IFERROR(RANK(K4,$K$4:$K$9,1),"-")</f>
        <v>1</v>
      </c>
      <c r="J4" s="25" t="str">
        <f>'Séries '!AK18</f>
        <v>PAO 1</v>
      </c>
      <c r="K4" s="49">
        <f>IF('Séries '!AK$19="","",'Séries '!AK$19)</f>
        <v>2347</v>
      </c>
      <c r="L4" s="52"/>
      <c r="M4" s="299">
        <f t="shared" ref="M4:M15" si="2">IFERROR(RANK(O4,$O$4:$O$15,1),"-")</f>
        <v>1</v>
      </c>
      <c r="N4" s="300" t="str">
        <f>'Séries '!$B$18</f>
        <v>LP G 1</v>
      </c>
      <c r="O4" s="301">
        <f>IF('Séries '!B$19="","",'Séries '!B$19)</f>
        <v>2272</v>
      </c>
      <c r="P4" s="302" t="str">
        <f t="shared" ref="P4:P15" si="3">IFERROR(IF(M4&lt;=6,"Fin A","Fin B"),"-")</f>
        <v>Fin A</v>
      </c>
      <c r="R4" s="30" t="str">
        <f>IFERROR(INDEX($N$4:$N$15,MATCH(S4,$O$4:$O$15,0)),"-")</f>
        <v>LP G 1</v>
      </c>
      <c r="S4" s="49">
        <f>IFERROR(SMALL($O$4:$O$15,1),"-")</f>
        <v>2272</v>
      </c>
    </row>
    <row r="5" spans="1:19" ht="16.2" x14ac:dyDescent="0.3">
      <c r="A5" s="34">
        <f t="shared" ref="A5:A15" si="4">IFERROR(RANK(C5,$C$4:$C$15,1),"-")</f>
        <v>4</v>
      </c>
      <c r="B5" s="25" t="str">
        <f>'Séries '!$J$4</f>
        <v>LSR 1</v>
      </c>
      <c r="C5" s="49">
        <f>IF(B5="","",IF('Séries '!$J$5="","",'Séries '!$J$5))</f>
        <v>2079</v>
      </c>
      <c r="D5" s="72"/>
      <c r="E5" s="34">
        <f t="shared" si="0"/>
        <v>6</v>
      </c>
      <c r="F5" s="25" t="str">
        <f>'Séries '!C$4</f>
        <v>ST JO 2</v>
      </c>
      <c r="G5" s="49">
        <f>IF('Séries '!C$5="","",'Séries '!C$5)</f>
        <v>2124</v>
      </c>
      <c r="H5" s="72" t="str">
        <f t="shared" si="1"/>
        <v>Fin A</v>
      </c>
      <c r="I5" s="254">
        <f t="shared" ref="I5:I8" si="5">IFERROR(RANK(K5,$K$4:$K$9,1),"-")</f>
        <v>4</v>
      </c>
      <c r="J5" s="25" t="str">
        <f>'Séries '!AL18</f>
        <v>PAO 3</v>
      </c>
      <c r="K5" s="49">
        <f>IF('Séries '!AL$19="","",'Séries '!AL$19)</f>
        <v>2534</v>
      </c>
      <c r="L5" s="52"/>
      <c r="M5" s="34">
        <f t="shared" si="2"/>
        <v>5</v>
      </c>
      <c r="N5" s="25" t="str">
        <f>'Séries '!$C$18</f>
        <v>LP OPU</v>
      </c>
      <c r="O5" s="49">
        <f>IF('Séries '!C$19="","",'Séries '!C$19)</f>
        <v>2484</v>
      </c>
      <c r="P5" s="72" t="str">
        <f t="shared" si="3"/>
        <v>Fin A</v>
      </c>
      <c r="R5" s="30" t="str">
        <f>IFERROR(INDEX($N$4:$N$15,MATCH(S5,$O$4:$O$15,0)),"-")</f>
        <v>LP PAP</v>
      </c>
      <c r="S5" s="49">
        <f>IFERROR(SMALL($O$4:$O$15,2),"-")</f>
        <v>2291</v>
      </c>
    </row>
    <row r="6" spans="1:19" ht="16.2" x14ac:dyDescent="0.3">
      <c r="A6" s="34">
        <f t="shared" si="4"/>
        <v>2</v>
      </c>
      <c r="B6" s="25" t="str">
        <f>'Séries '!$K$4</f>
        <v>LPG2</v>
      </c>
      <c r="C6" s="49">
        <f>IF(B6="","",IF('Séries '!$K$5="","",'Séries '!$K$5))</f>
        <v>2042</v>
      </c>
      <c r="D6" s="72"/>
      <c r="E6" s="34">
        <f t="shared" si="0"/>
        <v>8</v>
      </c>
      <c r="F6" s="25" t="str">
        <f>'Séries '!D$4</f>
        <v>POM</v>
      </c>
      <c r="G6" s="49">
        <f>IF('Séries '!D$5="","",'Séries '!D$5)</f>
        <v>2162</v>
      </c>
      <c r="H6" s="72" t="str">
        <f t="shared" si="1"/>
        <v>Fin B</v>
      </c>
      <c r="I6" s="254">
        <f t="shared" si="5"/>
        <v>2</v>
      </c>
      <c r="J6" s="25" t="str">
        <f>'Séries '!AM18</f>
        <v>NDA</v>
      </c>
      <c r="K6" s="49">
        <f>IF('Séries '!AM$19="","",'Séries '!AM$19)</f>
        <v>2435</v>
      </c>
      <c r="L6" s="52"/>
      <c r="M6" s="34" t="str">
        <f t="shared" si="2"/>
        <v>-</v>
      </c>
      <c r="N6" s="25" t="str">
        <f>'Séries '!$D$18</f>
        <v/>
      </c>
      <c r="O6" s="49" t="str">
        <f>IF('Séries '!D$19="","",'Séries '!D$19)</f>
        <v/>
      </c>
      <c r="P6" s="72" t="str">
        <f t="shared" si="3"/>
        <v>Fin B</v>
      </c>
      <c r="R6" s="30" t="str">
        <f t="shared" ref="R6:R15" si="6">IFERROR(INDEX($N$4:$N$15,MATCH(S6,$O$4:$O$15,0)),"-")</f>
        <v>POM</v>
      </c>
      <c r="S6" s="49">
        <f>IFERROR(SMALL($O$4:$O$15,3),"-")</f>
        <v>2377</v>
      </c>
    </row>
    <row r="7" spans="1:19" ht="16.2" x14ac:dyDescent="0.3">
      <c r="A7" s="34">
        <f t="shared" si="4"/>
        <v>6</v>
      </c>
      <c r="B7" s="35" t="str">
        <f>'Séries '!$L$4</f>
        <v>LP TAR</v>
      </c>
      <c r="C7" s="49">
        <f>IF(B7="","",IF('Séries '!$L$5="","",'Séries '!$L$5))</f>
        <v>2233</v>
      </c>
      <c r="D7" s="72"/>
      <c r="E7" s="34">
        <f t="shared" si="0"/>
        <v>12</v>
      </c>
      <c r="F7" s="25" t="str">
        <f>'Séries '!E$4</f>
        <v>LP TAR</v>
      </c>
      <c r="G7" s="49">
        <f>IF('Séries '!E$5="","",'Séries '!E$5)</f>
        <v>4238</v>
      </c>
      <c r="H7" s="72" t="str">
        <f t="shared" si="1"/>
        <v>Fin B</v>
      </c>
      <c r="I7" s="254">
        <f t="shared" si="5"/>
        <v>5</v>
      </c>
      <c r="J7" s="25" t="str">
        <f>'Séries '!AN18</f>
        <v>H HIRO</v>
      </c>
      <c r="K7" s="49">
        <f>IF('Séries '!AN$19="","",'Séries '!AN$19)</f>
        <v>2564</v>
      </c>
      <c r="L7" s="52"/>
      <c r="M7" s="34" t="str">
        <f t="shared" si="2"/>
        <v>-</v>
      </c>
      <c r="N7" s="25" t="str">
        <f>'Séries '!$E$18</f>
        <v/>
      </c>
      <c r="O7" s="49" t="str">
        <f>IF('Séries '!E$19="","",'Séries '!E$19)</f>
        <v/>
      </c>
      <c r="P7" s="72" t="str">
        <f t="shared" si="3"/>
        <v>Fin B</v>
      </c>
      <c r="R7" s="30" t="str">
        <f t="shared" si="6"/>
        <v>LP FAAA</v>
      </c>
      <c r="S7" s="49">
        <f>IFERROR(SMALL($O$4:$O$15,4),"-")</f>
        <v>2425</v>
      </c>
    </row>
    <row r="8" spans="1:19" ht="16.2" x14ac:dyDescent="0.3">
      <c r="A8" s="34" t="str">
        <f t="shared" si="4"/>
        <v>-</v>
      </c>
      <c r="B8" s="35" t="str">
        <f>'Séries '!$M$4</f>
        <v/>
      </c>
      <c r="C8" s="49" t="str">
        <f>IF(B8="","",IF('Séries '!$M$5="","",'Séries '!$M$5))</f>
        <v/>
      </c>
      <c r="D8" s="72"/>
      <c r="E8" s="34">
        <f t="shared" si="0"/>
        <v>5</v>
      </c>
      <c r="F8" s="25" t="str">
        <f>'Séries '!F$4</f>
        <v>LP MAH 2</v>
      </c>
      <c r="G8" s="49">
        <f>IF('Séries '!F$5="","",'Séries '!F$5)</f>
        <v>2109</v>
      </c>
      <c r="H8" s="72" t="str">
        <f t="shared" si="1"/>
        <v>Fin A</v>
      </c>
      <c r="I8" s="254">
        <f t="shared" si="5"/>
        <v>3</v>
      </c>
      <c r="J8" s="29" t="str">
        <f>'Séries '!AO18</f>
        <v>PAO 2</v>
      </c>
      <c r="K8" s="49">
        <f>IF('Séries '!AO$19="","",'Séries '!AO$19)</f>
        <v>2487</v>
      </c>
      <c r="L8" s="52"/>
      <c r="M8" s="34">
        <f t="shared" si="2"/>
        <v>4</v>
      </c>
      <c r="N8" s="25" t="str">
        <f>'Séries '!$F$18</f>
        <v>LP FAAA</v>
      </c>
      <c r="O8" s="49">
        <f>IF('Séries '!F$19="","",'Séries '!F$19)</f>
        <v>2425</v>
      </c>
      <c r="P8" s="72" t="str">
        <f t="shared" si="3"/>
        <v>Fin A</v>
      </c>
      <c r="R8" s="30" t="str">
        <f t="shared" si="6"/>
        <v>LP OPU</v>
      </c>
      <c r="S8" s="49">
        <f>IFERROR(SMALL($O$4:$O$15,5),"-")</f>
        <v>2484</v>
      </c>
    </row>
    <row r="9" spans="1:19" ht="16.8" thickBot="1" x14ac:dyDescent="0.35">
      <c r="A9" s="37" t="str">
        <f t="shared" si="4"/>
        <v>-</v>
      </c>
      <c r="B9" s="38" t="str">
        <f>'Séries '!$N$4</f>
        <v/>
      </c>
      <c r="C9" s="142" t="str">
        <f>IF(B9="","",IF('Séries '!$N$5="","",'Séries '!$N$5))</f>
        <v/>
      </c>
      <c r="D9" s="74"/>
      <c r="E9" s="37">
        <f t="shared" si="0"/>
        <v>9</v>
      </c>
      <c r="F9" s="73" t="str">
        <f>'Séries '!G$4</f>
        <v>LP OPU</v>
      </c>
      <c r="G9" s="142">
        <f>IF('Séries '!G$5="","",'Séries '!G$5)</f>
        <v>2163</v>
      </c>
      <c r="H9" s="74" t="str">
        <f t="shared" si="1"/>
        <v>Fin B</v>
      </c>
      <c r="I9" s="255">
        <f>IFERROR(RANK(K9,$K$4:$K$9,1),"-")</f>
        <v>6</v>
      </c>
      <c r="J9" s="153" t="str">
        <f>'Séries '!AP18</f>
        <v>M.Tevane</v>
      </c>
      <c r="K9" s="154">
        <f>IF('Séries '!AP$19="","",'Séries '!AP$19)</f>
        <v>3219</v>
      </c>
      <c r="L9" s="163"/>
      <c r="M9" s="37">
        <f t="shared" si="2"/>
        <v>7</v>
      </c>
      <c r="N9" s="73" t="str">
        <f>'Séries '!$G$18</f>
        <v>LP MAH</v>
      </c>
      <c r="O9" s="142">
        <f>IF('Séries '!G$19="","",'Séries '!G$19)</f>
        <v>2520</v>
      </c>
      <c r="P9" s="74" t="str">
        <f t="shared" si="3"/>
        <v>Fin B</v>
      </c>
      <c r="R9" s="30" t="str">
        <f t="shared" si="6"/>
        <v>LP TAR</v>
      </c>
      <c r="S9" s="49">
        <f>IFERROR(SMALL($O$4:$O$15,6),"-")</f>
        <v>2500</v>
      </c>
    </row>
    <row r="10" spans="1:19" ht="16.2" x14ac:dyDescent="0.3">
      <c r="A10" s="299">
        <f t="shared" si="4"/>
        <v>1</v>
      </c>
      <c r="B10" s="300" t="str">
        <f>'Séries '!$I$11</f>
        <v>LPG 1</v>
      </c>
      <c r="C10" s="301">
        <f>IF(B10="","",IF('Séries '!$I$12="","",'Séries '!$I$12))</f>
        <v>2025</v>
      </c>
      <c r="D10" s="302"/>
      <c r="E10" s="299">
        <f t="shared" si="0"/>
        <v>2</v>
      </c>
      <c r="F10" s="300" t="str">
        <f>'Séries '!B$11</f>
        <v>LSR</v>
      </c>
      <c r="G10" s="301">
        <f>IF('Séries '!B$12="","",'Séries '!B$12)</f>
        <v>1592</v>
      </c>
      <c r="H10" s="302" t="str">
        <f t="shared" si="1"/>
        <v>Fin A</v>
      </c>
      <c r="I10" s="155"/>
      <c r="J10" s="156"/>
      <c r="K10" s="157"/>
      <c r="L10" s="157"/>
      <c r="M10" s="299">
        <f t="shared" si="2"/>
        <v>2</v>
      </c>
      <c r="N10" s="300" t="str">
        <f>'Séries '!$B$25</f>
        <v>LP PAP</v>
      </c>
      <c r="O10" s="301">
        <f>IF('Séries '!B$26="","",'Séries '!B$26)</f>
        <v>2291</v>
      </c>
      <c r="P10" s="302" t="str">
        <f t="shared" si="3"/>
        <v>Fin A</v>
      </c>
      <c r="R10" s="30" t="str">
        <f t="shared" si="6"/>
        <v>LP MAH</v>
      </c>
      <c r="S10" s="49">
        <f>IFERROR(SMALL($O$4:$O$15,7),"-")</f>
        <v>2520</v>
      </c>
    </row>
    <row r="11" spans="1:19" ht="16.2" x14ac:dyDescent="0.3">
      <c r="A11" s="34">
        <f t="shared" si="4"/>
        <v>7</v>
      </c>
      <c r="B11" s="29" t="str">
        <f>'Séries '!$J$11</f>
        <v>LSR 2</v>
      </c>
      <c r="C11" s="49">
        <f>IF(B11="","",IF('Séries '!$J$12="","",'Séries '!$J$12))</f>
        <v>2268</v>
      </c>
      <c r="D11" s="72"/>
      <c r="E11" s="34">
        <f t="shared" si="0"/>
        <v>4</v>
      </c>
      <c r="F11" s="25" t="str">
        <f>'Séries '!C$11</f>
        <v>ST JO 3</v>
      </c>
      <c r="G11" s="49">
        <f>IF('Séries '!C$12="","",'Séries '!C$12)</f>
        <v>2043</v>
      </c>
      <c r="H11" s="72" t="str">
        <f t="shared" si="1"/>
        <v>Fin A</v>
      </c>
      <c r="I11" s="158"/>
      <c r="J11" s="159"/>
      <c r="K11" s="160"/>
      <c r="L11" s="160"/>
      <c r="M11" s="34">
        <f t="shared" si="2"/>
        <v>3</v>
      </c>
      <c r="N11" s="25" t="str">
        <f>'Séries '!$C$25</f>
        <v>POM</v>
      </c>
      <c r="O11" s="49">
        <f>IF('Séries '!C$26="","",'Séries '!C$26)</f>
        <v>2377</v>
      </c>
      <c r="P11" s="72" t="str">
        <f t="shared" si="3"/>
        <v>Fin A</v>
      </c>
      <c r="R11" s="30" t="str">
        <f t="shared" si="6"/>
        <v>LSR</v>
      </c>
      <c r="S11" s="49">
        <f>IFERROR(SMALL($O$4:$O$15,8),"-")</f>
        <v>2543</v>
      </c>
    </row>
    <row r="12" spans="1:19" ht="16.2" x14ac:dyDescent="0.3">
      <c r="A12" s="34">
        <f t="shared" si="4"/>
        <v>5</v>
      </c>
      <c r="B12" s="29" t="str">
        <f>'Séries '!$K$11</f>
        <v>LP MAH</v>
      </c>
      <c r="C12" s="49">
        <f>IF(B12="","",IF('Séries '!$K$12="","",'Séries '!$K$12))</f>
        <v>2169</v>
      </c>
      <c r="D12" s="72"/>
      <c r="E12" s="34">
        <f t="shared" si="0"/>
        <v>3</v>
      </c>
      <c r="F12" s="25" t="str">
        <f>'Séries '!D$11</f>
        <v>LP PAP</v>
      </c>
      <c r="G12" s="49">
        <f>IF('Séries '!D$12="","",'Séries '!D$12)</f>
        <v>2028</v>
      </c>
      <c r="H12" s="72" t="str">
        <f t="shared" si="1"/>
        <v>Fin A</v>
      </c>
      <c r="I12" s="158"/>
      <c r="J12" s="159"/>
      <c r="K12" s="160"/>
      <c r="L12" s="160"/>
      <c r="M12" s="34">
        <f t="shared" si="2"/>
        <v>8</v>
      </c>
      <c r="N12" s="25" t="str">
        <f>'Séries '!$D$25</f>
        <v>LSR</v>
      </c>
      <c r="O12" s="49">
        <f>IF('Séries '!D$26="","",'Séries '!D$26)</f>
        <v>2543</v>
      </c>
      <c r="P12" s="72" t="str">
        <f t="shared" si="3"/>
        <v>Fin B</v>
      </c>
      <c r="R12" s="30" t="str">
        <f t="shared" si="6"/>
        <v>ST JO</v>
      </c>
      <c r="S12" s="49">
        <f>IFERROR(SMALL($O$4:$O$15,9),"-")</f>
        <v>2588</v>
      </c>
    </row>
    <row r="13" spans="1:19" ht="16.2" x14ac:dyDescent="0.3">
      <c r="A13" s="34" t="str">
        <f t="shared" si="4"/>
        <v>-</v>
      </c>
      <c r="B13" s="35" t="str">
        <f>'Séries '!$L$11</f>
        <v/>
      </c>
      <c r="C13" s="49" t="str">
        <f>IF(B13="","",IF('Séries '!$L$12="","",'Séries '!$L$12))</f>
        <v/>
      </c>
      <c r="D13" s="72"/>
      <c r="E13" s="34">
        <f t="shared" si="0"/>
        <v>7</v>
      </c>
      <c r="F13" s="25" t="str">
        <f>'Séries '!E$11</f>
        <v>LP MAH 1</v>
      </c>
      <c r="G13" s="49">
        <f>IF('Séries '!E$12="","",'Séries '!E$12)</f>
        <v>2152</v>
      </c>
      <c r="H13" s="150" t="str">
        <f t="shared" si="1"/>
        <v>Fin B</v>
      </c>
      <c r="I13" s="158"/>
      <c r="J13" s="159"/>
      <c r="K13" s="160"/>
      <c r="L13" s="160"/>
      <c r="M13" s="34">
        <f t="shared" si="2"/>
        <v>9</v>
      </c>
      <c r="N13" s="25" t="str">
        <f>'Séries '!$E$25</f>
        <v>ST JO</v>
      </c>
      <c r="O13" s="49">
        <f>IF('Séries '!E$26="","",'Séries '!E$26)</f>
        <v>2588</v>
      </c>
      <c r="P13" s="72" t="str">
        <f t="shared" si="3"/>
        <v>Fin B</v>
      </c>
      <c r="R13" s="30" t="str">
        <f t="shared" si="6"/>
        <v>-</v>
      </c>
      <c r="S13" s="49" t="str">
        <f>IFERROR(SMALL($O$4:$O$15,10),"-")</f>
        <v>-</v>
      </c>
    </row>
    <row r="14" spans="1:19" ht="16.2" x14ac:dyDescent="0.3">
      <c r="A14" s="34" t="str">
        <f t="shared" si="4"/>
        <v>-</v>
      </c>
      <c r="B14" s="35" t="str">
        <f>'Séries '!$M$11</f>
        <v/>
      </c>
      <c r="C14" s="49" t="str">
        <f>IF(B14="","",IF('Séries '!$M$12="","",'Séries '!$M$12))</f>
        <v/>
      </c>
      <c r="D14" s="72"/>
      <c r="E14" s="34">
        <f t="shared" si="0"/>
        <v>11</v>
      </c>
      <c r="F14" s="25" t="str">
        <f>'Séries '!F$11</f>
        <v>Don bosco 1</v>
      </c>
      <c r="G14" s="49">
        <f>IF('Séries '!F$12="","",'Séries '!F$12)</f>
        <v>2226</v>
      </c>
      <c r="H14" s="72" t="str">
        <f t="shared" si="1"/>
        <v>Fin B</v>
      </c>
      <c r="I14" s="158"/>
      <c r="J14" s="159"/>
      <c r="K14" s="160"/>
      <c r="L14" s="160"/>
      <c r="M14" s="34">
        <f t="shared" si="2"/>
        <v>6</v>
      </c>
      <c r="N14" s="25" t="str">
        <f>'Séries '!$F$25</f>
        <v>LP TAR</v>
      </c>
      <c r="O14" s="49">
        <f>IF('Séries '!F$26="","",'Séries '!F$26)</f>
        <v>2500</v>
      </c>
      <c r="P14" s="72" t="str">
        <f t="shared" si="3"/>
        <v>Fin A</v>
      </c>
      <c r="R14" s="30" t="str">
        <f t="shared" si="6"/>
        <v>-</v>
      </c>
      <c r="S14" s="49" t="str">
        <f>IFERROR(SMALL($O$4:$O$15,11),"-")</f>
        <v>-</v>
      </c>
    </row>
    <row r="15" spans="1:19" ht="16.8" thickBot="1" x14ac:dyDescent="0.35">
      <c r="A15" s="37" t="str">
        <f t="shared" si="4"/>
        <v>-</v>
      </c>
      <c r="B15" s="38" t="str">
        <f>'Séries '!$N$11</f>
        <v/>
      </c>
      <c r="C15" s="142" t="str">
        <f>IF(B15="","",IF('Séries '!$N$12="","",'Séries '!$N$12))</f>
        <v/>
      </c>
      <c r="D15" s="74"/>
      <c r="E15" s="37">
        <f t="shared" si="0"/>
        <v>10</v>
      </c>
      <c r="F15" s="73" t="str">
        <f>'Séries '!G$11</f>
        <v>Don Bosco 3</v>
      </c>
      <c r="G15" s="142">
        <f>IF('Séries '!G$12="","",'Séries '!G$12)</f>
        <v>2196</v>
      </c>
      <c r="H15" s="74" t="str">
        <f t="shared" si="1"/>
        <v>Fin B</v>
      </c>
      <c r="I15" s="158"/>
      <c r="J15" s="159"/>
      <c r="K15" s="160"/>
      <c r="L15" s="160"/>
      <c r="M15" s="37" t="str">
        <f t="shared" si="2"/>
        <v>-</v>
      </c>
      <c r="N15" s="73" t="str">
        <f>'Séries '!$G$25</f>
        <v/>
      </c>
      <c r="O15" s="142" t="str">
        <f>IF('Séries '!G$26="","",'Séries '!G$26)</f>
        <v/>
      </c>
      <c r="P15" s="74" t="str">
        <f t="shared" si="3"/>
        <v>Fin B</v>
      </c>
      <c r="R15" s="30" t="str">
        <f t="shared" si="6"/>
        <v>-</v>
      </c>
      <c r="S15" s="49" t="str">
        <f>IFERROR(SMALL($O$4:$O$15,12),"-")</f>
        <v>-</v>
      </c>
    </row>
    <row r="16" spans="1:19" ht="16.2" thickBot="1" x14ac:dyDescent="0.35">
      <c r="A16" s="39"/>
      <c r="B16" s="40"/>
      <c r="C16" s="40"/>
      <c r="D16" s="40"/>
      <c r="E16" s="39"/>
      <c r="G16" s="41"/>
      <c r="H16" s="41"/>
      <c r="I16" s="42"/>
    </row>
    <row r="17" spans="1:16" ht="24.6" x14ac:dyDescent="0.4">
      <c r="A17" s="354" t="s">
        <v>117</v>
      </c>
      <c r="B17" s="355"/>
      <c r="C17" s="355"/>
      <c r="D17" s="140">
        <v>6</v>
      </c>
      <c r="E17" s="356" t="s">
        <v>29</v>
      </c>
      <c r="F17" s="357"/>
      <c r="G17" s="357"/>
      <c r="H17" s="140" t="s">
        <v>228</v>
      </c>
      <c r="I17" s="358" t="s">
        <v>27</v>
      </c>
      <c r="J17" s="359"/>
      <c r="K17" s="359"/>
      <c r="L17" s="102" t="s">
        <v>229</v>
      </c>
      <c r="M17" s="360" t="s">
        <v>121</v>
      </c>
      <c r="N17" s="361"/>
      <c r="O17" s="362"/>
      <c r="P17" s="105" t="s">
        <v>229</v>
      </c>
    </row>
    <row r="18" spans="1:16" x14ac:dyDescent="0.25">
      <c r="A18" s="46" t="s">
        <v>122</v>
      </c>
      <c r="B18" s="47" t="s">
        <v>99</v>
      </c>
      <c r="C18" s="141" t="s">
        <v>100</v>
      </c>
      <c r="D18" s="48"/>
      <c r="E18" s="46" t="s">
        <v>122</v>
      </c>
      <c r="F18" s="47" t="s">
        <v>99</v>
      </c>
      <c r="G18" s="141" t="s">
        <v>100</v>
      </c>
      <c r="H18" s="48"/>
      <c r="I18" s="46" t="s">
        <v>122</v>
      </c>
      <c r="J18" s="47" t="s">
        <v>99</v>
      </c>
      <c r="K18" s="141" t="s">
        <v>100</v>
      </c>
      <c r="L18" s="48"/>
      <c r="M18" s="46" t="s">
        <v>122</v>
      </c>
      <c r="N18" s="47" t="s">
        <v>99</v>
      </c>
      <c r="O18" s="141" t="s">
        <v>100</v>
      </c>
      <c r="P18" s="48"/>
    </row>
    <row r="19" spans="1:16" ht="15.45" customHeight="1" x14ac:dyDescent="0.3">
      <c r="A19" s="34">
        <f>IFERROR(RANK(C19,$C$19:$C$24,1),"-")</f>
        <v>1</v>
      </c>
      <c r="B19" s="25" t="str">
        <f>'Séries '!$AK$25</f>
        <v>PAO 1</v>
      </c>
      <c r="C19" s="49">
        <f>IF(B19="","",IF('Séries '!$AK$26="","",'Séries '!$AK$26))</f>
        <v>2076</v>
      </c>
      <c r="D19" s="72"/>
      <c r="E19" s="34">
        <f>IFERROR(RANK(G19,$G$19:$G$24,1),"-")</f>
        <v>5</v>
      </c>
      <c r="F19" s="25" t="str">
        <f>'Séries '!AK11</f>
        <v>LP MAH</v>
      </c>
      <c r="G19" s="49">
        <f>IF(F19="","",IF('Séries '!$AK$12="","",'Séries '!$AK$12))</f>
        <v>2179</v>
      </c>
      <c r="H19" s="72"/>
      <c r="I19" s="34">
        <f>IFERROR(RANK(K19,$K$19:$K$24,1),"-")</f>
        <v>1</v>
      </c>
      <c r="J19" s="25" t="str">
        <f>'Séries '!AK4</f>
        <v>LPG 1</v>
      </c>
      <c r="K19" s="49">
        <f>IF(J19="","",IF('Séries '!$AK$5="","",'Séries '!$AK$5))</f>
        <v>2257</v>
      </c>
      <c r="L19" s="72"/>
      <c r="M19" s="34">
        <f>IFERROR(RANK(O19,$O$19:$O$24,1),"-")</f>
        <v>2</v>
      </c>
      <c r="N19" s="25" t="str">
        <f>'Séries '!$AD$4</f>
        <v>LSR</v>
      </c>
      <c r="O19" s="49">
        <f>IF(N19="","",IF('Séries '!$AD$5="","",'Séries '!$AD$5))</f>
        <v>2328</v>
      </c>
      <c r="P19" s="72"/>
    </row>
    <row r="20" spans="1:16" ht="15.45" customHeight="1" x14ac:dyDescent="0.3">
      <c r="A20" s="34">
        <f t="shared" ref="A20:A24" si="7">IFERROR(RANK(C20,$C$19:$C$24,1),"-")</f>
        <v>4</v>
      </c>
      <c r="B20" s="25" t="str">
        <f>'Séries '!$AL$25</f>
        <v>NDA 1</v>
      </c>
      <c r="C20" s="49">
        <f>IF(B20="","",IF('Séries '!$AL$26="","",'Séries '!$AL$26))</f>
        <v>2168</v>
      </c>
      <c r="D20" s="72"/>
      <c r="E20" s="34">
        <f t="shared" ref="E20:E22" si="8">IFERROR(RANK(G20,$G$19:$G$24,1),"-")</f>
        <v>1</v>
      </c>
      <c r="F20" s="25" t="str">
        <f>'Séries '!AL11</f>
        <v>LP PAP</v>
      </c>
      <c r="G20" s="49">
        <f>IF(F20="","",IF('Séries '!$AL$12="","",'Séries '!$AL$12))</f>
        <v>2042</v>
      </c>
      <c r="H20" s="72"/>
      <c r="I20" s="34">
        <f t="shared" ref="I20:I24" si="9">IFERROR(RANK(K20,$K$19:$K$24,1),"-")</f>
        <v>2</v>
      </c>
      <c r="J20" s="25" t="str">
        <f>'Séries '!AL4</f>
        <v>POM</v>
      </c>
      <c r="K20" s="49">
        <f>IF(J20="","",IF('Séries '!$AL$5="","",'Séries '!$AL$5))</f>
        <v>2408</v>
      </c>
      <c r="L20" s="72"/>
      <c r="M20" s="34">
        <f t="shared" ref="M20:M24" si="10">IFERROR(RANK(O20,$O$19:$O$24,1),"-")</f>
        <v>1</v>
      </c>
      <c r="N20" s="25" t="str">
        <f>'Séries '!$AE$4</f>
        <v>LPG 2</v>
      </c>
      <c r="O20" s="49">
        <f>IF(N20="","",IF('Séries '!$AE$5="","",'Séries '!$AE$5))</f>
        <v>2141</v>
      </c>
      <c r="P20" s="72"/>
    </row>
    <row r="21" spans="1:16" ht="16.2" x14ac:dyDescent="0.3">
      <c r="A21" s="34">
        <f t="shared" si="7"/>
        <v>2</v>
      </c>
      <c r="B21" s="25" t="str">
        <f>'Séries '!$AM$25</f>
        <v>H HIRO 1</v>
      </c>
      <c r="C21" s="49">
        <f>IF(B21="","",IF('Séries '!$AM$26="","",'Séries '!$AM$26))</f>
        <v>2121</v>
      </c>
      <c r="D21" s="72"/>
      <c r="E21" s="34">
        <f t="shared" si="8"/>
        <v>2</v>
      </c>
      <c r="F21" s="25" t="str">
        <f>'Séries '!AM11</f>
        <v>POM</v>
      </c>
      <c r="G21" s="49">
        <f>IF(F21="","",IF('Séries '!$AM$12="","",'Séries '!$AM$12))</f>
        <v>2094</v>
      </c>
      <c r="H21" s="72"/>
      <c r="I21" s="34" t="str">
        <f t="shared" si="9"/>
        <v>-</v>
      </c>
      <c r="J21" s="25" t="str">
        <f>'Séries '!AM4</f>
        <v>LPG 2 (HC)</v>
      </c>
      <c r="K21" s="49" t="str">
        <f>IF(J21="","",IF('Séries '!$AM$5="","",'Séries '!$AM$5))</f>
        <v/>
      </c>
      <c r="L21" s="72"/>
      <c r="M21" s="34">
        <f t="shared" si="10"/>
        <v>3</v>
      </c>
      <c r="N21" s="25" t="str">
        <f>'Séries '!$AF$4</f>
        <v>LP TAR</v>
      </c>
      <c r="O21" s="49">
        <f>IF(N21="","",IF('Séries '!$AF$5="","",'Séries '!$AF$5))</f>
        <v>3215</v>
      </c>
      <c r="P21" s="72"/>
    </row>
    <row r="22" spans="1:16" ht="16.2" x14ac:dyDescent="0.3">
      <c r="A22" s="34">
        <f t="shared" si="7"/>
        <v>3</v>
      </c>
      <c r="B22" s="35" t="str">
        <f>'Séries '!$AN$25</f>
        <v>PAO 5</v>
      </c>
      <c r="C22" s="49">
        <f>IF(B22="","",IF('Séries '!$AN$26="","",'Séries '!$AN$26))</f>
        <v>2145</v>
      </c>
      <c r="D22" s="72"/>
      <c r="E22" s="34">
        <f t="shared" si="8"/>
        <v>3</v>
      </c>
      <c r="F22" s="25" t="str">
        <f>'Séries '!AN11</f>
        <v>LSR</v>
      </c>
      <c r="G22" s="49">
        <f>IF(F22="","",IF('Séries '!$AN$12="","",'Séries '!$AN$12))</f>
        <v>2102</v>
      </c>
      <c r="H22" s="72"/>
      <c r="I22" s="34">
        <f t="shared" si="9"/>
        <v>3</v>
      </c>
      <c r="J22" s="25" t="str">
        <f>'Séries '!AN4</f>
        <v>LSR</v>
      </c>
      <c r="K22" s="49">
        <f>IF(J22="","",IF('Séries '!$AN$5="","",'Séries '!$AN$5))</f>
        <v>2427</v>
      </c>
      <c r="L22" s="72"/>
      <c r="M22" s="34" t="str">
        <f t="shared" si="10"/>
        <v>-</v>
      </c>
      <c r="N22" s="25" t="str">
        <f>'Séries '!$AG$4</f>
        <v/>
      </c>
      <c r="O22" s="49" t="str">
        <f>IF(N22="","",IF('Séries '!$AG$5="","",'Séries '!$AG$5))</f>
        <v/>
      </c>
      <c r="P22" s="72"/>
    </row>
    <row r="23" spans="1:16" ht="16.2" x14ac:dyDescent="0.3">
      <c r="A23" s="34" t="str">
        <f t="shared" si="7"/>
        <v>-</v>
      </c>
      <c r="B23" s="35" t="str">
        <f>'Séries '!$AO$25</f>
        <v/>
      </c>
      <c r="C23" s="49" t="str">
        <f>IF(B23="","",IF('Séries '!$AO$26="","",'Séries '!$AO$26))</f>
        <v/>
      </c>
      <c r="D23" s="36"/>
      <c r="E23" s="34">
        <v>5</v>
      </c>
      <c r="F23" s="25" t="str">
        <f>'Séries '!AO11</f>
        <v/>
      </c>
      <c r="G23" s="49" t="str">
        <f>IF(F23="","",IF('Séries '!$AO$12="","",'Séries '!$AO$12))</f>
        <v/>
      </c>
      <c r="H23" s="72"/>
      <c r="I23" s="34">
        <f t="shared" si="9"/>
        <v>4</v>
      </c>
      <c r="J23" s="25" t="str">
        <f>'Séries '!AO4</f>
        <v>LP TAR</v>
      </c>
      <c r="K23" s="49">
        <f>IF(J23="","",IF('Séries '!$AO$5="","",'Séries '!$AO$5))</f>
        <v>3076</v>
      </c>
      <c r="L23" s="72"/>
      <c r="M23" s="34" t="str">
        <f t="shared" si="10"/>
        <v>-</v>
      </c>
      <c r="N23" s="25" t="str">
        <f>'Séries '!$AH$4</f>
        <v/>
      </c>
      <c r="O23" s="49" t="str">
        <f>IF(N23="","",IF('Séries '!$AH$5="","",'Séries '!$AH$5))</f>
        <v/>
      </c>
      <c r="P23" s="72"/>
    </row>
    <row r="24" spans="1:16" ht="16.8" thickBot="1" x14ac:dyDescent="0.35">
      <c r="A24" s="37">
        <f t="shared" si="7"/>
        <v>5</v>
      </c>
      <c r="B24" s="38" t="str">
        <f>'Séries '!$AP$25</f>
        <v>PAEA</v>
      </c>
      <c r="C24" s="142">
        <f>IF(B24="","",IF('Séries '!$AP$26="","",'Séries '!$AP$26))</f>
        <v>2232</v>
      </c>
      <c r="D24" s="145"/>
      <c r="E24" s="37">
        <v>6</v>
      </c>
      <c r="F24" s="75" t="str">
        <f>'Séries '!AP11</f>
        <v>LP TAR</v>
      </c>
      <c r="G24" s="142">
        <f>IF(F24="","",IF('Séries '!$AP$12="","",'Séries '!$AP$12))</f>
        <v>2141</v>
      </c>
      <c r="H24" s="74"/>
      <c r="I24" s="37" t="str">
        <f t="shared" si="9"/>
        <v>-</v>
      </c>
      <c r="J24" s="75" t="str">
        <f>'Séries '!AP4</f>
        <v/>
      </c>
      <c r="K24" s="142" t="str">
        <f>IF(J24="","",IF('Séries '!$AP$5="","",'Séries '!$AP$5))</f>
        <v/>
      </c>
      <c r="L24" s="74"/>
      <c r="M24" s="37" t="str">
        <f t="shared" si="10"/>
        <v>-</v>
      </c>
      <c r="N24" s="75" t="str">
        <f>'Séries '!$AI$4</f>
        <v/>
      </c>
      <c r="O24" s="142" t="str">
        <f>IF(N24="","",IF('Séries '!$AI$5="","",'Séries '!$AI$5))</f>
        <v/>
      </c>
      <c r="P24" s="74"/>
    </row>
    <row r="25" spans="1:16" ht="16.2" thickBot="1" x14ac:dyDescent="0.35">
      <c r="E25" s="42"/>
      <c r="F25" s="43"/>
      <c r="G25" s="41"/>
      <c r="H25" s="41"/>
    </row>
    <row r="26" spans="1:16" ht="25.2" thickBot="1" x14ac:dyDescent="0.45">
      <c r="A26" s="356" t="s">
        <v>123</v>
      </c>
      <c r="B26" s="357"/>
      <c r="C26" s="363"/>
      <c r="D26" s="140" t="s">
        <v>228</v>
      </c>
      <c r="E26" s="42"/>
      <c r="F26" s="40"/>
      <c r="G26" s="45"/>
      <c r="H26" s="45"/>
      <c r="I26" s="364" t="s">
        <v>124</v>
      </c>
      <c r="J26" s="365"/>
      <c r="K26" s="366"/>
      <c r="L26" s="149" t="s">
        <v>228</v>
      </c>
    </row>
    <row r="27" spans="1:16" ht="13.8" thickBot="1" x14ac:dyDescent="0.3">
      <c r="A27" s="295" t="s">
        <v>122</v>
      </c>
      <c r="B27" s="296" t="s">
        <v>99</v>
      </c>
      <c r="C27" s="298" t="s">
        <v>100</v>
      </c>
      <c r="D27" s="298"/>
      <c r="I27" s="303" t="s">
        <v>122</v>
      </c>
      <c r="J27" s="304" t="s">
        <v>99</v>
      </c>
      <c r="K27" s="305" t="s">
        <v>100</v>
      </c>
      <c r="L27" s="306"/>
    </row>
    <row r="28" spans="1:16" ht="16.2" x14ac:dyDescent="0.3">
      <c r="A28" s="299">
        <f t="shared" ref="A28:A39" si="11">IFERROR(RANK(C28,$C$28:$C$39,1),"-")</f>
        <v>2</v>
      </c>
      <c r="B28" s="300" t="str">
        <f>'Séries '!$P$4</f>
        <v>PAO 1</v>
      </c>
      <c r="C28" s="301">
        <f>IF(B28="","",IF('Séries '!$P$5="","",'Séries '!$P$5))</f>
        <v>1001</v>
      </c>
      <c r="D28" s="302" t="str">
        <f t="shared" ref="D28:D39" si="12">IFERROR(IF(A28&lt;=6,"Fin A","Fin B"),"-")</f>
        <v>Fin A</v>
      </c>
      <c r="I28" s="299">
        <f t="shared" ref="I28:I39" si="13">IFERROR(RANK(K28,$K$28:$K$39,1),"-")</f>
        <v>1</v>
      </c>
      <c r="J28" s="300" t="str">
        <f>'Séries '!$I$18</f>
        <v>NDA</v>
      </c>
      <c r="K28" s="301">
        <f>IF(J28="","",IF('Séries '!$I$19="","",'Séries '!$I$19))</f>
        <v>1132</v>
      </c>
      <c r="L28" s="302" t="str">
        <f t="shared" ref="L28:L38" si="14">IFERROR(IF(I28&lt;=6,"Fin A","Fin B"),"-")</f>
        <v>Fin A</v>
      </c>
    </row>
    <row r="29" spans="1:16" ht="16.2" x14ac:dyDescent="0.3">
      <c r="A29" s="34">
        <f t="shared" si="11"/>
        <v>3</v>
      </c>
      <c r="B29" s="25" t="str">
        <f>'Séries '!$Q$4</f>
        <v>NDA 1</v>
      </c>
      <c r="C29" s="72">
        <f>IF(B29="","",IF('Séries '!$Q$5="","",'Séries '!$Q$5))</f>
        <v>1029</v>
      </c>
      <c r="D29" s="72" t="str">
        <f t="shared" si="12"/>
        <v>Fin A</v>
      </c>
      <c r="I29" s="34">
        <f t="shared" si="13"/>
        <v>4</v>
      </c>
      <c r="J29" s="29" t="str">
        <f>'Séries '!$J$18</f>
        <v>PAO 3</v>
      </c>
      <c r="K29" s="49">
        <f>IF(J29="","",IF('Séries '!$J$19="","",'Séries '!$J$19))</f>
        <v>1207</v>
      </c>
      <c r="L29" s="72" t="str">
        <f t="shared" si="14"/>
        <v>Fin A</v>
      </c>
    </row>
    <row r="30" spans="1:16" ht="16.2" x14ac:dyDescent="0.3">
      <c r="A30" s="34">
        <f t="shared" si="11"/>
        <v>6</v>
      </c>
      <c r="B30" s="25" t="str">
        <f>'Séries '!$R$4</f>
        <v>PAEA</v>
      </c>
      <c r="C30" s="72">
        <f>IF(B30="","",IF('Séries '!$R$5="","",'Séries '!$R$5))</f>
        <v>1064</v>
      </c>
      <c r="D30" s="72" t="str">
        <f t="shared" si="12"/>
        <v>Fin A</v>
      </c>
      <c r="I30" s="34">
        <f t="shared" si="13"/>
        <v>5</v>
      </c>
      <c r="J30" s="25" t="str">
        <f>'Séries '!$K$18</f>
        <v>PAO 2</v>
      </c>
      <c r="K30" s="49">
        <f>IF(J30="","",IF('Séries '!$K$19="","",'Séries '!$K$19))</f>
        <v>1212</v>
      </c>
      <c r="L30" s="72" t="str">
        <f t="shared" si="14"/>
        <v>Fin A</v>
      </c>
    </row>
    <row r="31" spans="1:16" ht="16.2" x14ac:dyDescent="0.3">
      <c r="A31" s="34">
        <f t="shared" si="11"/>
        <v>8</v>
      </c>
      <c r="B31" s="25" t="str">
        <f>'Séries '!$S$4</f>
        <v>PAO 3</v>
      </c>
      <c r="C31" s="72">
        <f>IF(B31="","",IF('Séries '!$S$5="","",'Séries '!$S$5))</f>
        <v>1117</v>
      </c>
      <c r="D31" s="72" t="str">
        <f t="shared" si="12"/>
        <v>Fin B</v>
      </c>
      <c r="I31" s="34">
        <f t="shared" si="13"/>
        <v>10</v>
      </c>
      <c r="J31" s="25" t="str">
        <f>'Séries '!$L$18</f>
        <v>M TEVANE</v>
      </c>
      <c r="K31" s="49">
        <f>IF(J31="","",IF('Séries '!$L$19="","",'Séries '!$L$19))</f>
        <v>1340</v>
      </c>
      <c r="L31" s="72" t="str">
        <f t="shared" si="14"/>
        <v>Fin B</v>
      </c>
    </row>
    <row r="32" spans="1:16" ht="16.2" x14ac:dyDescent="0.3">
      <c r="A32" s="34">
        <f t="shared" si="11"/>
        <v>9</v>
      </c>
      <c r="B32" s="25" t="str">
        <f>'Séries '!$T$4</f>
        <v>PAO 4</v>
      </c>
      <c r="C32" s="72">
        <f>IF(B32="","",IF('Séries '!$T$5="","",'Séries '!$T$5))</f>
        <v>1123</v>
      </c>
      <c r="D32" s="72" t="str">
        <f t="shared" si="12"/>
        <v>Fin B</v>
      </c>
      <c r="I32" s="34">
        <f t="shared" si="13"/>
        <v>3</v>
      </c>
      <c r="J32" s="25" t="str">
        <f>'Séries '!$M$18</f>
        <v>PAPARA</v>
      </c>
      <c r="K32" s="49">
        <f>IF(J32="","",IF('Séries '!$M$19="","",'Séries '!$M$19))</f>
        <v>1141</v>
      </c>
      <c r="L32" s="72" t="str">
        <f t="shared" si="14"/>
        <v>Fin A</v>
      </c>
    </row>
    <row r="33" spans="1:12" ht="16.8" thickBot="1" x14ac:dyDescent="0.35">
      <c r="A33" s="37">
        <f t="shared" si="11"/>
        <v>7</v>
      </c>
      <c r="B33" s="73" t="str">
        <f>'Séries '!$U$4</f>
        <v>PAPARA</v>
      </c>
      <c r="C33" s="74">
        <f>IF(B33="","",IF('Séries '!$U$5="","",'Séries '!$U$5))</f>
        <v>1074</v>
      </c>
      <c r="D33" s="74" t="str">
        <f t="shared" si="12"/>
        <v>Fin B</v>
      </c>
      <c r="I33" s="37" t="str">
        <f t="shared" si="13"/>
        <v>-</v>
      </c>
      <c r="J33" s="307" t="str">
        <f>'Séries '!$N$18</f>
        <v/>
      </c>
      <c r="K33" s="142" t="str">
        <f>IF(J33="","",IF('Séries '!$N$19="","",'Séries '!$N$19))</f>
        <v/>
      </c>
      <c r="L33" s="74" t="str">
        <f t="shared" si="14"/>
        <v>Fin B</v>
      </c>
    </row>
    <row r="34" spans="1:12" ht="16.2" x14ac:dyDescent="0.3">
      <c r="A34" s="299">
        <f t="shared" si="11"/>
        <v>5</v>
      </c>
      <c r="B34" s="300" t="str">
        <f>'Séries '!$P$11</f>
        <v>AFA</v>
      </c>
      <c r="C34" s="302">
        <f>IF(B34="","",IF('Séries '!$P$12="","",'Séries '!$P$12))</f>
        <v>1043</v>
      </c>
      <c r="D34" s="302" t="str">
        <f t="shared" si="12"/>
        <v>Fin A</v>
      </c>
      <c r="I34" s="299">
        <f t="shared" si="13"/>
        <v>2</v>
      </c>
      <c r="J34" s="300" t="str">
        <f>'Séries '!$I$25</f>
        <v>PAO 1</v>
      </c>
      <c r="K34" s="301">
        <f>IF(J34="","",IF('Séries '!$I$26="","",'Séries '!$I$26))</f>
        <v>1138</v>
      </c>
      <c r="L34" s="302" t="str">
        <f t="shared" si="14"/>
        <v>Fin A</v>
      </c>
    </row>
    <row r="35" spans="1:12" ht="16.2" x14ac:dyDescent="0.3">
      <c r="A35" s="34" t="str">
        <f t="shared" si="11"/>
        <v>-</v>
      </c>
      <c r="B35" s="29" t="str">
        <f>'Séries '!$Q$11</f>
        <v/>
      </c>
      <c r="C35" s="72" t="str">
        <f>IF(B35="","",IF('Séries '!$Q$12="","",'Séries '!$Q$12))</f>
        <v/>
      </c>
      <c r="D35" s="72" t="str">
        <f t="shared" si="12"/>
        <v>Fin B</v>
      </c>
      <c r="I35" s="34">
        <f t="shared" si="13"/>
        <v>6</v>
      </c>
      <c r="J35" s="25" t="str">
        <f>'Séries '!$J$25</f>
        <v>Henri Hiro</v>
      </c>
      <c r="K35" s="49">
        <f>IF(J35="","",IF('Séries '!$J$26="","",'Séries '!$J$26))</f>
        <v>1215</v>
      </c>
      <c r="L35" s="72" t="str">
        <f t="shared" si="14"/>
        <v>Fin A</v>
      </c>
    </row>
    <row r="36" spans="1:12" ht="16.2" x14ac:dyDescent="0.3">
      <c r="A36" s="34">
        <f t="shared" si="11"/>
        <v>3</v>
      </c>
      <c r="B36" s="25" t="str">
        <f>'Séries '!$R$11</f>
        <v>H HIRO</v>
      </c>
      <c r="C36" s="72">
        <f>IF(B36="","",IF('Séries '!$R$12="","",'Séries '!$R$12))</f>
        <v>1029</v>
      </c>
      <c r="D36" s="72" t="str">
        <f t="shared" si="12"/>
        <v>Fin A</v>
      </c>
      <c r="I36" s="34">
        <f t="shared" si="13"/>
        <v>7</v>
      </c>
      <c r="J36" s="25" t="str">
        <f>'Séries '!$K$25</f>
        <v>PAO 4</v>
      </c>
      <c r="K36" s="49">
        <f>IF(J36="","",IF('Séries '!$K$26="","",'Séries '!$K$26))</f>
        <v>1225</v>
      </c>
      <c r="L36" s="72" t="str">
        <f t="shared" si="14"/>
        <v>Fin B</v>
      </c>
    </row>
    <row r="37" spans="1:12" ht="16.2" x14ac:dyDescent="0.3">
      <c r="A37" s="34">
        <f t="shared" si="11"/>
        <v>1</v>
      </c>
      <c r="B37" s="50" t="str">
        <f>'Séries '!$S$11</f>
        <v>PAO 2</v>
      </c>
      <c r="C37" s="72">
        <f>IF(B37="","",IF('Séries '!$S$12="","",'Séries '!$S$12))</f>
        <v>532</v>
      </c>
      <c r="D37" s="72" t="str">
        <f t="shared" si="12"/>
        <v>Fin A</v>
      </c>
      <c r="I37" s="34">
        <f t="shared" si="13"/>
        <v>9</v>
      </c>
      <c r="J37" s="25" t="str">
        <f>'Séries '!$L$25</f>
        <v>PAEA</v>
      </c>
      <c r="K37" s="49">
        <f>IF(J37="","",IF('Séries '!$L$26="","",'Séries '!$L$26))</f>
        <v>1273</v>
      </c>
      <c r="L37" s="72" t="str">
        <f t="shared" si="14"/>
        <v>Fin B</v>
      </c>
    </row>
    <row r="38" spans="1:12" ht="16.2" x14ac:dyDescent="0.3">
      <c r="A38" s="34">
        <f t="shared" si="11"/>
        <v>10</v>
      </c>
      <c r="B38" s="25" t="str">
        <f>'Séries '!$T$11</f>
        <v>M TEVANE</v>
      </c>
      <c r="C38" s="72">
        <f>IF(B38="","",IF('Séries '!$T$12="","",'Séries '!$T$12))</f>
        <v>1170</v>
      </c>
      <c r="D38" s="72" t="str">
        <f t="shared" si="12"/>
        <v>Fin B</v>
      </c>
      <c r="I38" s="34">
        <f t="shared" si="13"/>
        <v>8</v>
      </c>
      <c r="J38" s="25" t="str">
        <f>'Séries '!$M$25</f>
        <v>AFA</v>
      </c>
      <c r="K38" s="49">
        <f>IF(J38="","",IF('Séries '!$M$26="","",'Séries '!$M$26))</f>
        <v>1255</v>
      </c>
      <c r="L38" s="72" t="str">
        <f t="shared" si="14"/>
        <v>Fin B</v>
      </c>
    </row>
    <row r="39" spans="1:12" ht="16.8" thickBot="1" x14ac:dyDescent="0.35">
      <c r="A39" s="37" t="str">
        <f t="shared" si="11"/>
        <v>-</v>
      </c>
      <c r="B39" s="73" t="str">
        <f>'Séries '!$U$11</f>
        <v/>
      </c>
      <c r="C39" s="74" t="str">
        <f>IF(B39="","",IF('Séries '!$U$12="","",'Séries '!$U$12))</f>
        <v/>
      </c>
      <c r="D39" s="74" t="str">
        <f t="shared" si="12"/>
        <v>Fin B</v>
      </c>
      <c r="I39" s="37" t="str">
        <f t="shared" si="13"/>
        <v>-</v>
      </c>
      <c r="J39" s="73" t="str">
        <f>'Séries '!$N$25</f>
        <v/>
      </c>
      <c r="K39" s="142" t="str">
        <f>IF(J39="","",IF('Séries '!$N$26="","",'Séries '!$N$26))</f>
        <v/>
      </c>
      <c r="L39" s="74"/>
    </row>
  </sheetData>
  <sortState xmlns:xlrd2="http://schemas.microsoft.com/office/spreadsheetml/2017/richdata2" ref="I28:L39">
    <sortCondition ref="I28:I39"/>
  </sortState>
  <mergeCells count="14">
    <mergeCell ref="A26:C26"/>
    <mergeCell ref="I26:K26"/>
    <mergeCell ref="I1:L1"/>
    <mergeCell ref="A2:C2"/>
    <mergeCell ref="E2:G2"/>
    <mergeCell ref="I2:K2"/>
    <mergeCell ref="E1:H1"/>
    <mergeCell ref="M1:P1"/>
    <mergeCell ref="A1:D1"/>
    <mergeCell ref="A17:C17"/>
    <mergeCell ref="E17:G17"/>
    <mergeCell ref="I17:K17"/>
    <mergeCell ref="M17:O17"/>
    <mergeCell ref="M2:O2"/>
  </mergeCells>
  <conditionalFormatting sqref="A4:A9">
    <cfRule type="cellIs" dxfId="387" priority="79" operator="equal">
      <formula>1</formula>
    </cfRule>
    <cfRule type="cellIs" dxfId="386" priority="80" operator="equal">
      <formula>2</formula>
    </cfRule>
    <cfRule type="cellIs" dxfId="385" priority="81" operator="equal">
      <formula>3</formula>
    </cfRule>
  </conditionalFormatting>
  <conditionalFormatting sqref="E4:E9">
    <cfRule type="cellIs" dxfId="384" priority="76" operator="equal">
      <formula>1</formula>
    </cfRule>
    <cfRule type="cellIs" dxfId="383" priority="77" operator="equal">
      <formula>2</formula>
    </cfRule>
    <cfRule type="cellIs" dxfId="382" priority="78" operator="equal">
      <formula>3</formula>
    </cfRule>
  </conditionalFormatting>
  <conditionalFormatting sqref="I4:I9">
    <cfRule type="cellIs" dxfId="381" priority="73" operator="equal">
      <formula>1</formula>
    </cfRule>
    <cfRule type="cellIs" dxfId="380" priority="74" operator="equal">
      <formula>2</formula>
    </cfRule>
    <cfRule type="cellIs" dxfId="379" priority="75" operator="equal">
      <formula>3</formula>
    </cfRule>
  </conditionalFormatting>
  <conditionalFormatting sqref="M4:M9">
    <cfRule type="cellIs" dxfId="378" priority="70" operator="equal">
      <formula>1</formula>
    </cfRule>
    <cfRule type="cellIs" dxfId="377" priority="71" operator="equal">
      <formula>2</formula>
    </cfRule>
    <cfRule type="cellIs" dxfId="376" priority="72" operator="equal">
      <formula>3</formula>
    </cfRule>
  </conditionalFormatting>
  <conditionalFormatting sqref="E10:E15">
    <cfRule type="cellIs" dxfId="375" priority="43" operator="equal">
      <formula>1</formula>
    </cfRule>
    <cfRule type="cellIs" dxfId="374" priority="44" operator="equal">
      <formula>2</formula>
    </cfRule>
    <cfRule type="cellIs" dxfId="373" priority="45" operator="equal">
      <formula>3</formula>
    </cfRule>
  </conditionalFormatting>
  <conditionalFormatting sqref="E19:E24">
    <cfRule type="cellIs" dxfId="372" priority="58" operator="equal">
      <formula>1</formula>
    </cfRule>
    <cfRule type="cellIs" dxfId="371" priority="59" operator="equal">
      <formula>2</formula>
    </cfRule>
    <cfRule type="cellIs" dxfId="370" priority="60" operator="equal">
      <formula>3</formula>
    </cfRule>
  </conditionalFormatting>
  <conditionalFormatting sqref="A19:A23">
    <cfRule type="cellIs" dxfId="369" priority="61" operator="equal">
      <formula>1</formula>
    </cfRule>
    <cfRule type="cellIs" dxfId="368" priority="62" operator="equal">
      <formula>2</formula>
    </cfRule>
    <cfRule type="cellIs" dxfId="367" priority="63" operator="equal">
      <formula>3</formula>
    </cfRule>
  </conditionalFormatting>
  <conditionalFormatting sqref="M10:M15">
    <cfRule type="cellIs" dxfId="366" priority="46" operator="equal">
      <formula>1</formula>
    </cfRule>
    <cfRule type="cellIs" dxfId="365" priority="47" operator="equal">
      <formula>2</formula>
    </cfRule>
    <cfRule type="cellIs" dxfId="364" priority="48" operator="equal">
      <formula>3</formula>
    </cfRule>
  </conditionalFormatting>
  <conditionalFormatting sqref="A10:A15">
    <cfRule type="cellIs" dxfId="363" priority="40" operator="equal">
      <formula>1</formula>
    </cfRule>
    <cfRule type="cellIs" dxfId="362" priority="41" operator="equal">
      <formula>2</formula>
    </cfRule>
    <cfRule type="cellIs" dxfId="361" priority="42" operator="equal">
      <formula>3</formula>
    </cfRule>
  </conditionalFormatting>
  <conditionalFormatting sqref="I10:I15">
    <cfRule type="cellIs" dxfId="360" priority="37" operator="equal">
      <formula>1</formula>
    </cfRule>
    <cfRule type="cellIs" dxfId="359" priority="38" operator="equal">
      <formula>2</formula>
    </cfRule>
    <cfRule type="cellIs" dxfId="358" priority="39" operator="equal">
      <formula>3</formula>
    </cfRule>
  </conditionalFormatting>
  <conditionalFormatting sqref="A24">
    <cfRule type="cellIs" dxfId="357" priority="34" operator="equal">
      <formula>1</formula>
    </cfRule>
    <cfRule type="cellIs" dxfId="356" priority="35" operator="equal">
      <formula>2</formula>
    </cfRule>
    <cfRule type="cellIs" dxfId="355" priority="36" operator="equal">
      <formula>3</formula>
    </cfRule>
  </conditionalFormatting>
  <conditionalFormatting sqref="I34:I39">
    <cfRule type="cellIs" dxfId="354" priority="7" operator="equal">
      <formula>1</formula>
    </cfRule>
    <cfRule type="cellIs" dxfId="353" priority="8" operator="equal">
      <formula>2</formula>
    </cfRule>
    <cfRule type="cellIs" dxfId="352" priority="9" operator="equal">
      <formula>3</formula>
    </cfRule>
  </conditionalFormatting>
  <conditionalFormatting sqref="I28:I33">
    <cfRule type="cellIs" dxfId="351" priority="10" operator="equal">
      <formula>1</formula>
    </cfRule>
    <cfRule type="cellIs" dxfId="350" priority="11" operator="equal">
      <formula>2</formula>
    </cfRule>
    <cfRule type="cellIs" dxfId="349" priority="12" operator="equal">
      <formula>3</formula>
    </cfRule>
  </conditionalFormatting>
  <conditionalFormatting sqref="A28:A33">
    <cfRule type="cellIs" dxfId="348" priority="22" operator="equal">
      <formula>1</formula>
    </cfRule>
    <cfRule type="cellIs" dxfId="347" priority="23" operator="equal">
      <formula>2</formula>
    </cfRule>
    <cfRule type="cellIs" dxfId="346" priority="24" operator="equal">
      <formula>3</formula>
    </cfRule>
  </conditionalFormatting>
  <conditionalFormatting sqref="A34:A39">
    <cfRule type="cellIs" dxfId="345" priority="19" operator="equal">
      <formula>1</formula>
    </cfRule>
    <cfRule type="cellIs" dxfId="344" priority="20" operator="equal">
      <formula>2</formula>
    </cfRule>
    <cfRule type="cellIs" dxfId="343" priority="21" operator="equal">
      <formula>3</formula>
    </cfRule>
  </conditionalFormatting>
  <conditionalFormatting sqref="I19:I24">
    <cfRule type="cellIs" dxfId="342" priority="16" operator="equal">
      <formula>1</formula>
    </cfRule>
    <cfRule type="cellIs" dxfId="341" priority="17" operator="equal">
      <formula>2</formula>
    </cfRule>
    <cfRule type="cellIs" dxfId="340" priority="18" operator="equal">
      <formula>3</formula>
    </cfRule>
  </conditionalFormatting>
  <conditionalFormatting sqref="M19:M24">
    <cfRule type="cellIs" dxfId="339" priority="13" operator="equal">
      <formula>1</formula>
    </cfRule>
    <cfRule type="cellIs" dxfId="338" priority="14" operator="equal">
      <formula>2</formula>
    </cfRule>
    <cfRule type="cellIs" dxfId="337" priority="15" operator="equal">
      <formula>3</formula>
    </cfRule>
  </conditionalFormatting>
  <conditionalFormatting sqref="C4:C15">
    <cfRule type="top10" dxfId="336" priority="6" bottom="1" rank="6"/>
  </conditionalFormatting>
  <conditionalFormatting sqref="G4:G15">
    <cfRule type="top10" dxfId="335" priority="4" bottom="1" rank="6"/>
  </conditionalFormatting>
  <conditionalFormatting sqref="O4:O15">
    <cfRule type="top10" dxfId="334" priority="3" bottom="1" rank="6"/>
  </conditionalFormatting>
  <conditionalFormatting sqref="C28:C39">
    <cfRule type="top10" dxfId="333" priority="2" bottom="1" rank="6"/>
  </conditionalFormatting>
  <conditionalFormatting sqref="K28:K39">
    <cfRule type="top10" dxfId="332" priority="1" bottom="1" rank="6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>
    <oddHeader>&amp;C&amp;20Résultats des Séries</oddHead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4616-6848-4444-9292-4118D45EF3CB}">
  <dimension ref="A1:S39"/>
  <sheetViews>
    <sheetView view="pageBreakPreview" topLeftCell="A7" zoomScale="70" zoomScaleNormal="100" zoomScaleSheetLayoutView="70" workbookViewId="0">
      <selection activeCell="F4" sqref="F4"/>
    </sheetView>
  </sheetViews>
  <sheetFormatPr baseColWidth="10" defaultColWidth="11" defaultRowHeight="13.2" x14ac:dyDescent="0.25"/>
  <cols>
    <col min="1" max="1" width="7.453125" style="30" customWidth="1"/>
    <col min="2" max="3" width="11" style="30" customWidth="1"/>
    <col min="4" max="4" width="7.36328125" style="30" customWidth="1"/>
    <col min="5" max="5" width="4.08984375" style="30" bestFit="1" customWidth="1"/>
    <col min="6" max="7" width="11" style="30"/>
    <col min="8" max="8" width="11.26953125" style="30" customWidth="1"/>
    <col min="9" max="9" width="4.08984375" style="30" bestFit="1" customWidth="1"/>
    <col min="10" max="12" width="11" style="30"/>
    <col min="13" max="13" width="4.08984375" style="30" bestFit="1" customWidth="1"/>
    <col min="14" max="16" width="11" style="30"/>
    <col min="17" max="17" width="4" style="30" customWidth="1"/>
    <col min="18" max="16384" width="11" style="30"/>
  </cols>
  <sheetData>
    <row r="1" spans="1:19" ht="38.549999999999997" customHeight="1" thickBot="1" x14ac:dyDescent="0.5">
      <c r="A1" s="351" t="s">
        <v>230</v>
      </c>
      <c r="B1" s="352"/>
      <c r="C1" s="352"/>
      <c r="D1" s="353"/>
      <c r="E1" s="351" t="s">
        <v>230</v>
      </c>
      <c r="F1" s="352"/>
      <c r="G1" s="352"/>
      <c r="H1" s="353"/>
      <c r="I1" s="351" t="s">
        <v>230</v>
      </c>
      <c r="J1" s="352"/>
      <c r="K1" s="352"/>
      <c r="L1" s="353"/>
      <c r="M1" s="351" t="s">
        <v>230</v>
      </c>
      <c r="N1" s="352"/>
      <c r="O1" s="352"/>
      <c r="P1" s="353"/>
    </row>
    <row r="2" spans="1:19" ht="24.6" x14ac:dyDescent="0.4">
      <c r="A2" s="354" t="s">
        <v>14</v>
      </c>
      <c r="B2" s="355"/>
      <c r="C2" s="355"/>
      <c r="D2" s="140">
        <f>COUNTA(B4:B15)</f>
        <v>12</v>
      </c>
      <c r="E2" s="354" t="s">
        <v>119</v>
      </c>
      <c r="F2" s="355"/>
      <c r="G2" s="355"/>
      <c r="H2" s="140">
        <f>COUNTA(F4:F15)</f>
        <v>12</v>
      </c>
      <c r="I2" s="367" t="s">
        <v>104</v>
      </c>
      <c r="J2" s="359"/>
      <c r="K2" s="359"/>
      <c r="L2" s="260">
        <f>COUNTA(J4:J15)</f>
        <v>6</v>
      </c>
      <c r="M2" s="360" t="s">
        <v>120</v>
      </c>
      <c r="N2" s="361"/>
      <c r="O2" s="361"/>
      <c r="P2" s="261">
        <f>COUNTA(N4:N15)</f>
        <v>12</v>
      </c>
    </row>
    <row r="3" spans="1:19" ht="13.8" thickBot="1" x14ac:dyDescent="0.3">
      <c r="A3" s="295" t="s">
        <v>122</v>
      </c>
      <c r="B3" s="296" t="s">
        <v>99</v>
      </c>
      <c r="C3" s="297" t="s">
        <v>100</v>
      </c>
      <c r="D3" s="298"/>
      <c r="E3" s="295" t="s">
        <v>122</v>
      </c>
      <c r="F3" s="296" t="s">
        <v>99</v>
      </c>
      <c r="G3" s="297" t="s">
        <v>100</v>
      </c>
      <c r="H3" s="298"/>
      <c r="I3" s="253" t="s">
        <v>122</v>
      </c>
      <c r="J3" s="47" t="s">
        <v>99</v>
      </c>
      <c r="K3" s="141" t="s">
        <v>100</v>
      </c>
      <c r="L3" s="162"/>
      <c r="M3" s="295" t="s">
        <v>122</v>
      </c>
      <c r="N3" s="296" t="s">
        <v>99</v>
      </c>
      <c r="O3" s="297" t="s">
        <v>100</v>
      </c>
      <c r="P3" s="298"/>
    </row>
    <row r="4" spans="1:19" ht="16.2" x14ac:dyDescent="0.3">
      <c r="A4" s="299">
        <f>IFERROR(RANK(C4,$C$4:$C$15,1),"-")</f>
        <v>1</v>
      </c>
      <c r="B4" s="300" t="str">
        <f>'Séries '!$I$11</f>
        <v>LPG 1</v>
      </c>
      <c r="C4" s="301">
        <f>IF(B4="","",IF('Séries '!$I$12="","",'Séries '!$I$12))</f>
        <v>2025</v>
      </c>
      <c r="D4" s="302" t="str">
        <f>IFERROR(IF(A4&lt;=6,"Fin A","Fin B"),"-")</f>
        <v>Fin A</v>
      </c>
      <c r="E4" s="299">
        <f>IFERROR(RANK(G4,$G$4:$G$15,1),"-")</f>
        <v>1</v>
      </c>
      <c r="F4" s="300" t="str">
        <f>'Séries '!B$4</f>
        <v>ST JO 1</v>
      </c>
      <c r="G4" s="301">
        <f>IF('Séries '!B$5="","",'Séries '!B$5)</f>
        <v>1577</v>
      </c>
      <c r="H4" s="302" t="str">
        <f>IFERROR(IF(E4&lt;=6,"Fin A","Fin B"),"-")</f>
        <v>Fin A</v>
      </c>
      <c r="I4" s="254">
        <f>IFERROR(RANK(K4,$K$4:$K$9,1),"-")</f>
        <v>1</v>
      </c>
      <c r="J4" s="25" t="str">
        <f>'Séries '!AK18</f>
        <v>PAO 1</v>
      </c>
      <c r="K4" s="49">
        <f>IF('Séries '!AK$19="","",'Séries '!AK$19)</f>
        <v>2347</v>
      </c>
      <c r="L4" s="52"/>
      <c r="M4" s="299">
        <f>IFERROR(RANK(O4,$O$4:$O$15,1),"-")</f>
        <v>1</v>
      </c>
      <c r="N4" s="300" t="str">
        <f>'Séries '!$B$18</f>
        <v>LP G 1</v>
      </c>
      <c r="O4" s="301">
        <f>IF('Séries '!B$19="","",'Séries '!B$19)</f>
        <v>2272</v>
      </c>
      <c r="P4" s="302" t="str">
        <f>IFERROR(IF(M4&lt;=6,"Fin A","Fin B"),"-")</f>
        <v>Fin A</v>
      </c>
      <c r="R4" s="30" t="str">
        <f>IFERROR(INDEX($N$4:$N$15,MATCH(S4,$O$4:$O$15,0)),"-")</f>
        <v>LP G 1</v>
      </c>
      <c r="S4" s="49">
        <f>IFERROR(SMALL($O$4:$O$15,1),"-")</f>
        <v>2272</v>
      </c>
    </row>
    <row r="5" spans="1:19" ht="16.2" x14ac:dyDescent="0.3">
      <c r="A5" s="34">
        <f>IFERROR(RANK(C5,$C$4:$C$15,1),"-")</f>
        <v>2</v>
      </c>
      <c r="B5" s="25" t="str">
        <f>'Séries '!$K$4</f>
        <v>LPG2</v>
      </c>
      <c r="C5" s="49">
        <f>IF(B5="","",IF('Séries '!$K$5="","",'Séries '!$K$5))</f>
        <v>2042</v>
      </c>
      <c r="D5" s="72" t="str">
        <f>IFERROR(IF(A5&lt;=6,"Fin A","Fin B"),"-")</f>
        <v>Fin A</v>
      </c>
      <c r="E5" s="34">
        <f>IFERROR(RANK(G5,$G$4:$G$15,1),"-")</f>
        <v>2</v>
      </c>
      <c r="F5" s="25" t="str">
        <f>'Séries '!B$11</f>
        <v>LSR</v>
      </c>
      <c r="G5" s="49">
        <f>IF('Séries '!B$12="","",'Séries '!B$12)</f>
        <v>1592</v>
      </c>
      <c r="H5" s="72" t="str">
        <f>IFERROR(IF(E5&lt;=6,"Fin A","Fin B"),"-")</f>
        <v>Fin A</v>
      </c>
      <c r="I5" s="254">
        <f t="shared" ref="I5:I8" si="0">IFERROR(RANK(K5,$K$4:$K$9,1),"-")</f>
        <v>4</v>
      </c>
      <c r="J5" s="25" t="str">
        <f>'Séries '!AL18</f>
        <v>PAO 3</v>
      </c>
      <c r="K5" s="49">
        <f>IF('Séries '!AL$19="","",'Séries '!AL$19)</f>
        <v>2534</v>
      </c>
      <c r="L5" s="52"/>
      <c r="M5" s="34">
        <f>IFERROR(RANK(O5,$O$4:$O$15,1),"-")</f>
        <v>2</v>
      </c>
      <c r="N5" s="25" t="str">
        <f>'Séries '!$B$25</f>
        <v>LP PAP</v>
      </c>
      <c r="O5" s="49">
        <f>IF('Séries '!B$26="","",'Séries '!B$26)</f>
        <v>2291</v>
      </c>
      <c r="P5" s="72" t="str">
        <f>IFERROR(IF(M5&lt;=6,"Fin A","Fin B"),"-")</f>
        <v>Fin A</v>
      </c>
      <c r="R5" s="30" t="str">
        <f>IFERROR(INDEX($N$4:$N$15,MATCH(S5,$O$4:$O$15,0)),"-")</f>
        <v>LP PAP</v>
      </c>
      <c r="S5" s="49">
        <f>IFERROR(SMALL($O$4:$O$15,2),"-")</f>
        <v>2291</v>
      </c>
    </row>
    <row r="6" spans="1:19" ht="16.2" x14ac:dyDescent="0.3">
      <c r="A6" s="34">
        <f>IFERROR(RANK(C6,$C$4:$C$15,1),"-")</f>
        <v>3</v>
      </c>
      <c r="B6" s="25" t="str">
        <f>'Séries '!I4</f>
        <v>POM</v>
      </c>
      <c r="C6" s="49">
        <f>IF(B6="","",IF('Séries '!$I$5="","",'Séries '!$I$5))</f>
        <v>2055</v>
      </c>
      <c r="D6" s="72" t="str">
        <f>IFERROR(IF(A6&lt;=6,"Fin A","Fin B"),"-")</f>
        <v>Fin A</v>
      </c>
      <c r="E6" s="34">
        <f>IFERROR(RANK(G6,$G$4:$G$15,1),"-")</f>
        <v>3</v>
      </c>
      <c r="F6" s="25" t="str">
        <f>'Séries '!D$11</f>
        <v>LP PAP</v>
      </c>
      <c r="G6" s="49">
        <f>IF('Séries '!D$12="","",'Séries '!D$12)</f>
        <v>2028</v>
      </c>
      <c r="H6" s="72" t="str">
        <f>IFERROR(IF(E6&lt;=6,"Fin A","Fin B"),"-")</f>
        <v>Fin A</v>
      </c>
      <c r="I6" s="254">
        <f t="shared" si="0"/>
        <v>2</v>
      </c>
      <c r="J6" s="25" t="str">
        <f>'Séries '!AM18</f>
        <v>NDA</v>
      </c>
      <c r="K6" s="49">
        <f>IF('Séries '!AM$19="","",'Séries '!AM$19)</f>
        <v>2435</v>
      </c>
      <c r="L6" s="52"/>
      <c r="M6" s="34">
        <f>IFERROR(RANK(O6,$O$4:$O$15,1),"-")</f>
        <v>3</v>
      </c>
      <c r="N6" s="25" t="str">
        <f>'Séries '!$C$25</f>
        <v>POM</v>
      </c>
      <c r="O6" s="49">
        <f>IF('Séries '!C$26="","",'Séries '!C$26)</f>
        <v>2377</v>
      </c>
      <c r="P6" s="72" t="str">
        <f>IFERROR(IF(M6&lt;=6,"Fin A","Fin B"),"-")</f>
        <v>Fin A</v>
      </c>
      <c r="R6" s="30" t="str">
        <f t="shared" ref="R6:R15" si="1">IFERROR(INDEX($N$4:$N$15,MATCH(S6,$O$4:$O$15,0)),"-")</f>
        <v>POM</v>
      </c>
      <c r="S6" s="49">
        <f>IFERROR(SMALL($O$4:$O$15,3),"-")</f>
        <v>2377</v>
      </c>
    </row>
    <row r="7" spans="1:19" ht="16.2" x14ac:dyDescent="0.3">
      <c r="A7" s="34">
        <f>IFERROR(RANK(C7,$C$4:$C$15,1),"-")</f>
        <v>4</v>
      </c>
      <c r="B7" s="25" t="str">
        <f>'Séries '!$J$4</f>
        <v>LSR 1</v>
      </c>
      <c r="C7" s="49">
        <f>IF(B7="","",IF('Séries '!$J$5="","",'Séries '!$J$5))</f>
        <v>2079</v>
      </c>
      <c r="D7" s="72" t="str">
        <f>IFERROR(IF(A7&lt;=6,"Fin A","Fin B"),"-")</f>
        <v>Fin A</v>
      </c>
      <c r="E7" s="34">
        <f>IFERROR(RANK(G7,$G$4:$G$15,1),"-")</f>
        <v>4</v>
      </c>
      <c r="F7" s="25" t="str">
        <f>'Séries '!C$11</f>
        <v>ST JO 3</v>
      </c>
      <c r="G7" s="49">
        <f>IF('Séries '!C$12="","",'Séries '!C$12)</f>
        <v>2043</v>
      </c>
      <c r="H7" s="72" t="str">
        <f>IFERROR(IF(E7&lt;=6,"Fin A","Fin B"),"-")</f>
        <v>Fin A</v>
      </c>
      <c r="I7" s="254">
        <f t="shared" si="0"/>
        <v>5</v>
      </c>
      <c r="J7" s="25" t="str">
        <f>'Séries '!AN18</f>
        <v>H HIRO</v>
      </c>
      <c r="K7" s="49">
        <f>IF('Séries '!AN$19="","",'Séries '!AN$19)</f>
        <v>2564</v>
      </c>
      <c r="L7" s="52"/>
      <c r="M7" s="34">
        <f>IFERROR(RANK(O7,$O$4:$O$15,1),"-")</f>
        <v>4</v>
      </c>
      <c r="N7" s="25" t="str">
        <f>'Séries '!$F$18</f>
        <v>LP FAAA</v>
      </c>
      <c r="O7" s="49">
        <f>IF('Séries '!F$19="","",'Séries '!F$19)</f>
        <v>2425</v>
      </c>
      <c r="P7" s="72" t="str">
        <f>IFERROR(IF(M7&lt;=6,"Fin A","Fin B"),"-")</f>
        <v>Fin A</v>
      </c>
      <c r="R7" s="30" t="str">
        <f t="shared" si="1"/>
        <v>LP FAAA</v>
      </c>
      <c r="S7" s="49">
        <f>IFERROR(SMALL($O$4:$O$15,4),"-")</f>
        <v>2425</v>
      </c>
    </row>
    <row r="8" spans="1:19" ht="16.2" x14ac:dyDescent="0.3">
      <c r="A8" s="34">
        <f>IFERROR(RANK(C8,$C$4:$C$15,1),"-")</f>
        <v>5</v>
      </c>
      <c r="B8" s="29" t="str">
        <f>'Séries '!$K$11</f>
        <v>LP MAH</v>
      </c>
      <c r="C8" s="49">
        <f>IF(B8="","",IF('Séries '!$K$12="","",'Séries '!$K$12))</f>
        <v>2169</v>
      </c>
      <c r="D8" s="72" t="str">
        <f>IFERROR(IF(A8&lt;=6,"Fin A","Fin B"),"-")</f>
        <v>Fin A</v>
      </c>
      <c r="E8" s="34">
        <f>IFERROR(RANK(G8,$G$4:$G$15,1),"-")</f>
        <v>5</v>
      </c>
      <c r="F8" s="25" t="str">
        <f>'Séries '!F$4</f>
        <v>LP MAH 2</v>
      </c>
      <c r="G8" s="49">
        <f>IF('Séries '!F$5="","",'Séries '!F$5)</f>
        <v>2109</v>
      </c>
      <c r="H8" s="72" t="str">
        <f>IFERROR(IF(E8&lt;=6,"Fin A","Fin B"),"-")</f>
        <v>Fin A</v>
      </c>
      <c r="I8" s="254">
        <f t="shared" si="0"/>
        <v>3</v>
      </c>
      <c r="J8" s="29" t="str">
        <f>'Séries '!AO18</f>
        <v>PAO 2</v>
      </c>
      <c r="K8" s="49">
        <f>IF('Séries '!AO$19="","",'Séries '!AO$19)</f>
        <v>2487</v>
      </c>
      <c r="L8" s="52"/>
      <c r="M8" s="34">
        <f>IFERROR(RANK(O8,$O$4:$O$15,1),"-")</f>
        <v>5</v>
      </c>
      <c r="N8" s="25" t="str">
        <f>'Séries '!$C$18</f>
        <v>LP OPU</v>
      </c>
      <c r="O8" s="49">
        <f>IF('Séries '!C$19="","",'Séries '!C$19)</f>
        <v>2484</v>
      </c>
      <c r="P8" s="72" t="str">
        <f>IFERROR(IF(M8&lt;=6,"Fin A","Fin B"),"-")</f>
        <v>Fin A</v>
      </c>
      <c r="R8" s="30" t="str">
        <f t="shared" si="1"/>
        <v>LP OPU</v>
      </c>
      <c r="S8" s="49">
        <f>IFERROR(SMALL($O$4:$O$15,5),"-")</f>
        <v>2484</v>
      </c>
    </row>
    <row r="9" spans="1:19" ht="16.8" thickBot="1" x14ac:dyDescent="0.35">
      <c r="A9" s="37">
        <f>IFERROR(RANK(C9,$C$4:$C$15,1),"-")</f>
        <v>6</v>
      </c>
      <c r="B9" s="38" t="str">
        <f>'Séries '!$L$4</f>
        <v>LP TAR</v>
      </c>
      <c r="C9" s="142">
        <f>IF(B9="","",IF('Séries '!$L$5="","",'Séries '!$L$5))</f>
        <v>2233</v>
      </c>
      <c r="D9" s="74" t="str">
        <f>IFERROR(IF(A9&lt;=6,"Fin A","Fin B"),"-")</f>
        <v>Fin A</v>
      </c>
      <c r="E9" s="37">
        <f>IFERROR(RANK(G9,$G$4:$G$15,1),"-")</f>
        <v>6</v>
      </c>
      <c r="F9" s="73" t="str">
        <f>'Séries '!C$4</f>
        <v>ST JO 2</v>
      </c>
      <c r="G9" s="142">
        <f>IF('Séries '!C$5="","",'Séries '!C$5)</f>
        <v>2124</v>
      </c>
      <c r="H9" s="74" t="str">
        <f>IFERROR(IF(E9&lt;=6,"Fin A","Fin B"),"-")</f>
        <v>Fin A</v>
      </c>
      <c r="I9" s="255">
        <f>IFERROR(RANK(K9,$K$4:$K$9,1),"-")</f>
        <v>6</v>
      </c>
      <c r="J9" s="153" t="str">
        <f>'Séries '!AP18</f>
        <v>M.Tevane</v>
      </c>
      <c r="K9" s="154">
        <f>IF('Séries '!AP$19="","",'Séries '!AP$19)</f>
        <v>3219</v>
      </c>
      <c r="L9" s="163"/>
      <c r="M9" s="37">
        <f>IFERROR(RANK(O9,$O$4:$O$15,1),"-")</f>
        <v>6</v>
      </c>
      <c r="N9" s="73" t="str">
        <f>'Séries '!$F$25</f>
        <v>LP TAR</v>
      </c>
      <c r="O9" s="142">
        <f>IF('Séries '!F$26="","",'Séries '!F$26)</f>
        <v>2500</v>
      </c>
      <c r="P9" s="74" t="str">
        <f>IFERROR(IF(M9&lt;=6,"Fin A","Fin B"),"-")</f>
        <v>Fin A</v>
      </c>
      <c r="R9" s="30" t="str">
        <f t="shared" si="1"/>
        <v>LP TAR</v>
      </c>
      <c r="S9" s="49">
        <f>IFERROR(SMALL($O$4:$O$15,6),"-")</f>
        <v>2500</v>
      </c>
    </row>
    <row r="10" spans="1:19" ht="16.2" x14ac:dyDescent="0.3">
      <c r="A10" s="299">
        <f>IFERROR(RANK(C10,$C$4:$C$15,1),"-")</f>
        <v>7</v>
      </c>
      <c r="B10" s="414" t="str">
        <f>'Séries '!$J$11</f>
        <v>LSR 2</v>
      </c>
      <c r="C10" s="301">
        <f>IF(B10="","",IF('Séries '!$J$12="","",'Séries '!$J$12))</f>
        <v>2268</v>
      </c>
      <c r="D10" s="413" t="str">
        <f>IFERROR(IF(A10&lt;=6,"Fin A","Fin B"),"-")</f>
        <v>Fin B</v>
      </c>
      <c r="E10" s="299">
        <f>IFERROR(RANK(G10,$G$4:$G$15,1),"-")</f>
        <v>7</v>
      </c>
      <c r="F10" s="300" t="str">
        <f>'Séries '!E$11</f>
        <v>LP MAH 1</v>
      </c>
      <c r="G10" s="301">
        <f>IF('Séries '!E$12="","",'Séries '!E$12)</f>
        <v>2152</v>
      </c>
      <c r="H10" s="413" t="str">
        <f>IFERROR(IF(E10&lt;=6,"Fin A","Fin B"),"-")</f>
        <v>Fin B</v>
      </c>
      <c r="I10" s="155"/>
      <c r="J10" s="156"/>
      <c r="K10" s="157"/>
      <c r="L10" s="157"/>
      <c r="M10" s="299">
        <f>IFERROR(RANK(O10,$O$4:$O$15,1),"-")</f>
        <v>7</v>
      </c>
      <c r="N10" s="300" t="str">
        <f>'Séries '!$G$18</f>
        <v>LP MAH</v>
      </c>
      <c r="O10" s="301">
        <f>IF('Séries '!G$19="","",'Séries '!G$19)</f>
        <v>2520</v>
      </c>
      <c r="P10" s="302" t="str">
        <f>IFERROR(IF(M10&lt;=6,"Fin A","Fin B"),"-")</f>
        <v>Fin B</v>
      </c>
      <c r="R10" s="30" t="str">
        <f t="shared" si="1"/>
        <v>LP MAH</v>
      </c>
      <c r="S10" s="49">
        <f>IFERROR(SMALL($O$4:$O$15,7),"-")</f>
        <v>2520</v>
      </c>
    </row>
    <row r="11" spans="1:19" ht="16.2" x14ac:dyDescent="0.3">
      <c r="A11" s="34" t="str">
        <f>IFERROR(RANK(C11,$C$4:$C$15,1),"-")</f>
        <v>-</v>
      </c>
      <c r="B11" s="35" t="str">
        <f>'Séries '!$M$4</f>
        <v/>
      </c>
      <c r="C11" s="49" t="str">
        <f>IF(B11="","",IF('Séries '!$M$5="","",'Séries '!$M$5))</f>
        <v/>
      </c>
      <c r="D11" s="72" t="str">
        <f>IFERROR(IF(A11&lt;=6,"Fin A","Fin B"),"-")</f>
        <v>Fin B</v>
      </c>
      <c r="E11" s="34">
        <f>IFERROR(RANK(G11,$G$4:$G$15,1),"-")</f>
        <v>8</v>
      </c>
      <c r="F11" s="25" t="str">
        <f>'Séries '!D$4</f>
        <v>POM</v>
      </c>
      <c r="G11" s="49">
        <f>IF('Séries '!D$5="","",'Séries '!D$5)</f>
        <v>2162</v>
      </c>
      <c r="H11" s="72" t="str">
        <f>IFERROR(IF(E11&lt;=6,"Fin A","Fin B"),"-")</f>
        <v>Fin B</v>
      </c>
      <c r="I11" s="158"/>
      <c r="J11" s="159"/>
      <c r="K11" s="160"/>
      <c r="L11" s="160"/>
      <c r="M11" s="34">
        <f>IFERROR(RANK(O11,$O$4:$O$15,1),"-")</f>
        <v>8</v>
      </c>
      <c r="N11" s="25" t="str">
        <f>'Séries '!$D$25</f>
        <v>LSR</v>
      </c>
      <c r="O11" s="49">
        <f>IF('Séries '!D$26="","",'Séries '!D$26)</f>
        <v>2543</v>
      </c>
      <c r="P11" s="72" t="str">
        <f>IFERROR(IF(M11&lt;=6,"Fin A","Fin B"),"-")</f>
        <v>Fin B</v>
      </c>
      <c r="R11" s="30" t="str">
        <f t="shared" si="1"/>
        <v>LSR</v>
      </c>
      <c r="S11" s="49">
        <f>IFERROR(SMALL($O$4:$O$15,8),"-")</f>
        <v>2543</v>
      </c>
    </row>
    <row r="12" spans="1:19" ht="16.2" x14ac:dyDescent="0.3">
      <c r="A12" s="34" t="str">
        <f>IFERROR(RANK(C12,$C$4:$C$15,1),"-")</f>
        <v>-</v>
      </c>
      <c r="B12" s="35" t="str">
        <f>'Séries '!$N$4</f>
        <v/>
      </c>
      <c r="C12" s="49" t="str">
        <f>IF(B12="","",IF('Séries '!$N$5="","",'Séries '!$N$5))</f>
        <v/>
      </c>
      <c r="D12" s="72" t="str">
        <f>IFERROR(IF(A12&lt;=6,"Fin A","Fin B"),"-")</f>
        <v>Fin B</v>
      </c>
      <c r="E12" s="34">
        <f>IFERROR(RANK(G12,$G$4:$G$15,1),"-")</f>
        <v>9</v>
      </c>
      <c r="F12" s="25" t="str">
        <f>'Séries '!G$4</f>
        <v>LP OPU</v>
      </c>
      <c r="G12" s="49">
        <f>IF('Séries '!G$5="","",'Séries '!G$5)</f>
        <v>2163</v>
      </c>
      <c r="H12" s="72" t="str">
        <f>IFERROR(IF(E12&lt;=6,"Fin A","Fin B"),"-")</f>
        <v>Fin B</v>
      </c>
      <c r="I12" s="158"/>
      <c r="J12" s="159"/>
      <c r="K12" s="160"/>
      <c r="L12" s="160"/>
      <c r="M12" s="34">
        <f>IFERROR(RANK(O12,$O$4:$O$15,1),"-")</f>
        <v>9</v>
      </c>
      <c r="N12" s="25" t="str">
        <f>'Séries '!$E$25</f>
        <v>ST JO</v>
      </c>
      <c r="O12" s="49">
        <f>IF('Séries '!E$26="","",'Séries '!E$26)</f>
        <v>2588</v>
      </c>
      <c r="P12" s="72" t="str">
        <f>IFERROR(IF(M12&lt;=6,"Fin A","Fin B"),"-")</f>
        <v>Fin B</v>
      </c>
      <c r="R12" s="30" t="str">
        <f t="shared" si="1"/>
        <v>ST JO</v>
      </c>
      <c r="S12" s="49">
        <f>IFERROR(SMALL($O$4:$O$15,9),"-")</f>
        <v>2588</v>
      </c>
    </row>
    <row r="13" spans="1:19" ht="16.2" x14ac:dyDescent="0.3">
      <c r="A13" s="34" t="str">
        <f t="shared" ref="A5:A15" si="2">IFERROR(RANK(C13,$C$4:$C$15,1),"-")</f>
        <v>-</v>
      </c>
      <c r="B13" s="35" t="str">
        <f>'Séries '!$L$11</f>
        <v/>
      </c>
      <c r="C13" s="49" t="str">
        <f>IF(B13="","",IF('Séries '!$L$12="","",'Séries '!$L$12))</f>
        <v/>
      </c>
      <c r="D13" s="72" t="str">
        <f>IFERROR(IF(A13&lt;=6,"Fin A","Fin B"),"-")</f>
        <v>Fin B</v>
      </c>
      <c r="E13" s="34">
        <f>IFERROR(RANK(G13,$G$4:$G$15,1),"-")</f>
        <v>10</v>
      </c>
      <c r="F13" s="25" t="str">
        <f>'Séries '!G$11</f>
        <v>Don Bosco 3</v>
      </c>
      <c r="G13" s="49">
        <f>IF('Séries '!G$12="","",'Séries '!G$12)</f>
        <v>2196</v>
      </c>
      <c r="H13" s="72" t="str">
        <f>IFERROR(IF(E13&lt;=6,"Fin A","Fin B"),"-")</f>
        <v>Fin B</v>
      </c>
      <c r="I13" s="158"/>
      <c r="J13" s="159"/>
      <c r="K13" s="160"/>
      <c r="L13" s="160"/>
      <c r="M13" s="34" t="str">
        <f>IFERROR(RANK(O13,$O$4:$O$15,1),"-")</f>
        <v>-</v>
      </c>
      <c r="N13" s="25" t="str">
        <f>'Séries '!$D$18</f>
        <v/>
      </c>
      <c r="O13" s="49" t="str">
        <f>IF('Séries '!D$19="","",'Séries '!D$19)</f>
        <v/>
      </c>
      <c r="P13" s="72" t="str">
        <f>IFERROR(IF(M13&lt;=6,"Fin A","Fin B"),"-")</f>
        <v>Fin B</v>
      </c>
      <c r="R13" s="30" t="str">
        <f t="shared" si="1"/>
        <v>-</v>
      </c>
      <c r="S13" s="49" t="str">
        <f>IFERROR(SMALL($O$4:$O$15,10),"-")</f>
        <v>-</v>
      </c>
    </row>
    <row r="14" spans="1:19" ht="16.2" x14ac:dyDescent="0.3">
      <c r="A14" s="34" t="str">
        <f t="shared" si="2"/>
        <v>-</v>
      </c>
      <c r="B14" s="35" t="str">
        <f>'Séries '!$M$11</f>
        <v/>
      </c>
      <c r="C14" s="49" t="str">
        <f>IF(B14="","",IF('Séries '!$M$12="","",'Séries '!$M$12))</f>
        <v/>
      </c>
      <c r="D14" s="72" t="str">
        <f>IFERROR(IF(A14&lt;=6,"Fin A","Fin B"),"-")</f>
        <v>Fin B</v>
      </c>
      <c r="E14" s="34">
        <f>IFERROR(RANK(G14,$G$4:$G$15,1),"-")</f>
        <v>11</v>
      </c>
      <c r="F14" s="25" t="str">
        <f>'Séries '!F$11</f>
        <v>Don bosco 1</v>
      </c>
      <c r="G14" s="49">
        <f>IF('Séries '!F$12="","",'Séries '!F$12)</f>
        <v>2226</v>
      </c>
      <c r="H14" s="72" t="str">
        <f>IFERROR(IF(E14&lt;=6,"Fin A","Fin B"),"-")</f>
        <v>Fin B</v>
      </c>
      <c r="I14" s="158"/>
      <c r="J14" s="159"/>
      <c r="K14" s="160"/>
      <c r="L14" s="160"/>
      <c r="M14" s="34" t="str">
        <f>IFERROR(RANK(O14,$O$4:$O$15,1),"-")</f>
        <v>-</v>
      </c>
      <c r="N14" s="25" t="str">
        <f>'Séries '!$E$18</f>
        <v/>
      </c>
      <c r="O14" s="49" t="str">
        <f>IF('Séries '!E$19="","",'Séries '!E$19)</f>
        <v/>
      </c>
      <c r="P14" s="72" t="str">
        <f>IFERROR(IF(M14&lt;=6,"Fin A","Fin B"),"-")</f>
        <v>Fin B</v>
      </c>
      <c r="R14" s="30" t="str">
        <f t="shared" si="1"/>
        <v>-</v>
      </c>
      <c r="S14" s="49" t="str">
        <f>IFERROR(SMALL($O$4:$O$15,11),"-")</f>
        <v>-</v>
      </c>
    </row>
    <row r="15" spans="1:19" ht="16.8" thickBot="1" x14ac:dyDescent="0.35">
      <c r="A15" s="37" t="str">
        <f t="shared" si="2"/>
        <v>-</v>
      </c>
      <c r="B15" s="38" t="str">
        <f>'Séries '!$N$11</f>
        <v/>
      </c>
      <c r="C15" s="142" t="str">
        <f>IF(B15="","",IF('Séries '!$N$12="","",'Séries '!$N$12))</f>
        <v/>
      </c>
      <c r="D15" s="74" t="str">
        <f>IFERROR(IF(A15&lt;=6,"Fin A","Fin B"),"-")</f>
        <v>Fin B</v>
      </c>
      <c r="E15" s="37">
        <f>IFERROR(RANK(G15,$G$4:$G$15,1),"-")</f>
        <v>12</v>
      </c>
      <c r="F15" s="73" t="str">
        <f>'Séries '!E$4</f>
        <v>LP TAR</v>
      </c>
      <c r="G15" s="142">
        <f>IF('Séries '!E$5="","",'Séries '!E$5)</f>
        <v>4238</v>
      </c>
      <c r="H15" s="74" t="str">
        <f>IFERROR(IF(E15&lt;=6,"Fin A","Fin B"),"-")</f>
        <v>Fin B</v>
      </c>
      <c r="I15" s="158"/>
      <c r="J15" s="159"/>
      <c r="K15" s="160"/>
      <c r="L15" s="160"/>
      <c r="M15" s="37" t="str">
        <f>IFERROR(RANK(O15,$O$4:$O$15,1),"-")</f>
        <v>-</v>
      </c>
      <c r="N15" s="73" t="str">
        <f>'Séries '!$G$25</f>
        <v/>
      </c>
      <c r="O15" s="142" t="str">
        <f>IF('Séries '!G$26="","",'Séries '!G$26)</f>
        <v/>
      </c>
      <c r="P15" s="74" t="str">
        <f>IFERROR(IF(M15&lt;=6,"Fin A","Fin B"),"-")</f>
        <v>Fin B</v>
      </c>
      <c r="R15" s="30" t="str">
        <f t="shared" si="1"/>
        <v>-</v>
      </c>
      <c r="S15" s="49" t="str">
        <f>IFERROR(SMALL($O$4:$O$15,12),"-")</f>
        <v>-</v>
      </c>
    </row>
    <row r="16" spans="1:19" ht="16.2" thickBot="1" x14ac:dyDescent="0.35">
      <c r="A16" s="39"/>
      <c r="B16" s="40"/>
      <c r="C16" s="40"/>
      <c r="D16" s="40"/>
      <c r="E16" s="39"/>
      <c r="G16" s="41"/>
      <c r="H16" s="41"/>
      <c r="I16" s="42"/>
    </row>
    <row r="17" spans="1:16" ht="24.6" x14ac:dyDescent="0.4">
      <c r="A17" s="354" t="s">
        <v>117</v>
      </c>
      <c r="B17" s="355"/>
      <c r="C17" s="355"/>
      <c r="D17" s="140">
        <v>6</v>
      </c>
      <c r="E17" s="356" t="s">
        <v>29</v>
      </c>
      <c r="F17" s="357"/>
      <c r="G17" s="357"/>
      <c r="H17" s="140" t="s">
        <v>228</v>
      </c>
      <c r="I17" s="358" t="s">
        <v>27</v>
      </c>
      <c r="J17" s="359"/>
      <c r="K17" s="359"/>
      <c r="L17" s="259" t="s">
        <v>229</v>
      </c>
      <c r="M17" s="360" t="s">
        <v>121</v>
      </c>
      <c r="N17" s="361"/>
      <c r="O17" s="362"/>
      <c r="P17" s="261" t="s">
        <v>229</v>
      </c>
    </row>
    <row r="18" spans="1:16" x14ac:dyDescent="0.25">
      <c r="A18" s="46" t="s">
        <v>122</v>
      </c>
      <c r="B18" s="47" t="s">
        <v>99</v>
      </c>
      <c r="C18" s="141" t="s">
        <v>100</v>
      </c>
      <c r="D18" s="48"/>
      <c r="E18" s="46" t="s">
        <v>122</v>
      </c>
      <c r="F18" s="47" t="s">
        <v>99</v>
      </c>
      <c r="G18" s="141" t="s">
        <v>100</v>
      </c>
      <c r="H18" s="48"/>
      <c r="I18" s="46" t="s">
        <v>122</v>
      </c>
      <c r="J18" s="47" t="s">
        <v>99</v>
      </c>
      <c r="K18" s="141" t="s">
        <v>100</v>
      </c>
      <c r="L18" s="48"/>
      <c r="M18" s="46" t="s">
        <v>122</v>
      </c>
      <c r="N18" s="47" t="s">
        <v>99</v>
      </c>
      <c r="O18" s="141" t="s">
        <v>100</v>
      </c>
      <c r="P18" s="48"/>
    </row>
    <row r="19" spans="1:16" ht="15.45" customHeight="1" x14ac:dyDescent="0.3">
      <c r="A19" s="34">
        <f>IFERROR(RANK(C19,$C$19:$C$24,1),"-")</f>
        <v>1</v>
      </c>
      <c r="B19" s="25" t="str">
        <f>'Séries '!$AK$25</f>
        <v>PAO 1</v>
      </c>
      <c r="C19" s="49">
        <f>IF(B19="","",IF('Séries '!$AK$26="","",'Séries '!$AK$26))</f>
        <v>2076</v>
      </c>
      <c r="D19" s="72"/>
      <c r="E19" s="34">
        <f>IFERROR(RANK(G19,$G$19:$G$24,1),"-")</f>
        <v>5</v>
      </c>
      <c r="F19" s="25" t="str">
        <f>'Séries '!AK11</f>
        <v>LP MAH</v>
      </c>
      <c r="G19" s="49">
        <f>IF(F19="","",IF('Séries '!$AK$12="","",'Séries '!$AK$12))</f>
        <v>2179</v>
      </c>
      <c r="H19" s="72"/>
      <c r="I19" s="34">
        <f>IFERROR(RANK(K19,$K$19:$K$24,1),"-")</f>
        <v>1</v>
      </c>
      <c r="J19" s="25" t="str">
        <f>'Séries '!AK4</f>
        <v>LPG 1</v>
      </c>
      <c r="K19" s="49">
        <f>IF(J19="","",IF('Séries '!$AK$5="","",'Séries '!$AK$5))</f>
        <v>2257</v>
      </c>
      <c r="L19" s="72"/>
      <c r="M19" s="34">
        <f>IFERROR(RANK(O19,$O$19:$O$24,1),"-")</f>
        <v>2</v>
      </c>
      <c r="N19" s="25" t="str">
        <f>'Séries '!$AD$4</f>
        <v>LSR</v>
      </c>
      <c r="O19" s="49">
        <f>IF(N19="","",IF('Séries '!$AD$5="","",'Séries '!$AD$5))</f>
        <v>2328</v>
      </c>
      <c r="P19" s="72"/>
    </row>
    <row r="20" spans="1:16" ht="15.45" customHeight="1" x14ac:dyDescent="0.3">
      <c r="A20" s="34">
        <f t="shared" ref="A20:A24" si="3">IFERROR(RANK(C20,$C$19:$C$24,1),"-")</f>
        <v>4</v>
      </c>
      <c r="B20" s="25" t="str">
        <f>'Séries '!$AL$25</f>
        <v>NDA 1</v>
      </c>
      <c r="C20" s="49">
        <f>IF(B20="","",IF('Séries '!$AL$26="","",'Séries '!$AL$26))</f>
        <v>2168</v>
      </c>
      <c r="D20" s="72"/>
      <c r="E20" s="34">
        <f t="shared" ref="E20:E22" si="4">IFERROR(RANK(G20,$G$19:$G$24,1),"-")</f>
        <v>1</v>
      </c>
      <c r="F20" s="25" t="str">
        <f>'Séries '!AL11</f>
        <v>LP PAP</v>
      </c>
      <c r="G20" s="49">
        <f>IF(F20="","",IF('Séries '!$AL$12="","",'Séries '!$AL$12))</f>
        <v>2042</v>
      </c>
      <c r="H20" s="72"/>
      <c r="I20" s="34">
        <f t="shared" ref="I20:I24" si="5">IFERROR(RANK(K20,$K$19:$K$24,1),"-")</f>
        <v>2</v>
      </c>
      <c r="J20" s="25" t="str">
        <f>'Séries '!AL4</f>
        <v>POM</v>
      </c>
      <c r="K20" s="49">
        <f>IF(J20="","",IF('Séries '!$AL$5="","",'Séries '!$AL$5))</f>
        <v>2408</v>
      </c>
      <c r="L20" s="72"/>
      <c r="M20" s="34">
        <f t="shared" ref="M20:M24" si="6">IFERROR(RANK(O20,$O$19:$O$24,1),"-")</f>
        <v>1</v>
      </c>
      <c r="N20" s="25" t="str">
        <f>'Séries '!$AE$4</f>
        <v>LPG 2</v>
      </c>
      <c r="O20" s="49">
        <f>IF(N20="","",IF('Séries '!$AE$5="","",'Séries '!$AE$5))</f>
        <v>2141</v>
      </c>
      <c r="P20" s="72"/>
    </row>
    <row r="21" spans="1:16" ht="16.2" x14ac:dyDescent="0.3">
      <c r="A21" s="34">
        <f t="shared" si="3"/>
        <v>2</v>
      </c>
      <c r="B21" s="25" t="str">
        <f>'Séries '!$AM$25</f>
        <v>H HIRO 1</v>
      </c>
      <c r="C21" s="49">
        <f>IF(B21="","",IF('Séries '!$AM$26="","",'Séries '!$AM$26))</f>
        <v>2121</v>
      </c>
      <c r="D21" s="72"/>
      <c r="E21" s="34">
        <f t="shared" si="4"/>
        <v>2</v>
      </c>
      <c r="F21" s="25" t="str">
        <f>'Séries '!AM11</f>
        <v>POM</v>
      </c>
      <c r="G21" s="49">
        <f>IF(F21="","",IF('Séries '!$AM$12="","",'Séries '!$AM$12))</f>
        <v>2094</v>
      </c>
      <c r="H21" s="72"/>
      <c r="I21" s="34" t="str">
        <f t="shared" si="5"/>
        <v>-</v>
      </c>
      <c r="J21" s="25" t="str">
        <f>'Séries '!AM4</f>
        <v>LPG 2 (HC)</v>
      </c>
      <c r="K21" s="49" t="str">
        <f>IF(J21="","",IF('Séries '!$AM$5="","",'Séries '!$AM$5))</f>
        <v/>
      </c>
      <c r="L21" s="72"/>
      <c r="M21" s="34">
        <f t="shared" si="6"/>
        <v>3</v>
      </c>
      <c r="N21" s="25" t="str">
        <f>'Séries '!$AF$4</f>
        <v>LP TAR</v>
      </c>
      <c r="O21" s="49">
        <f>IF(N21="","",IF('Séries '!$AF$5="","",'Séries '!$AF$5))</f>
        <v>3215</v>
      </c>
      <c r="P21" s="72"/>
    </row>
    <row r="22" spans="1:16" ht="16.2" x14ac:dyDescent="0.3">
      <c r="A22" s="34">
        <f t="shared" si="3"/>
        <v>3</v>
      </c>
      <c r="B22" s="35" t="str">
        <f>'Séries '!$AN$25</f>
        <v>PAO 5</v>
      </c>
      <c r="C22" s="49">
        <f>IF(B22="","",IF('Séries '!$AN$26="","",'Séries '!$AN$26))</f>
        <v>2145</v>
      </c>
      <c r="D22" s="72"/>
      <c r="E22" s="34">
        <f t="shared" si="4"/>
        <v>3</v>
      </c>
      <c r="F22" s="25" t="str">
        <f>'Séries '!AN11</f>
        <v>LSR</v>
      </c>
      <c r="G22" s="49">
        <f>IF(F22="","",IF('Séries '!$AN$12="","",'Séries '!$AN$12))</f>
        <v>2102</v>
      </c>
      <c r="H22" s="72"/>
      <c r="I22" s="34">
        <f t="shared" si="5"/>
        <v>3</v>
      </c>
      <c r="J22" s="25" t="str">
        <f>'Séries '!AN4</f>
        <v>LSR</v>
      </c>
      <c r="K22" s="49">
        <f>IF(J22="","",IF('Séries '!$AN$5="","",'Séries '!$AN$5))</f>
        <v>2427</v>
      </c>
      <c r="L22" s="72"/>
      <c r="M22" s="34" t="str">
        <f t="shared" si="6"/>
        <v>-</v>
      </c>
      <c r="N22" s="25" t="str">
        <f>'Séries '!$AG$4</f>
        <v/>
      </c>
      <c r="O22" s="49" t="str">
        <f>IF(N22="","",IF('Séries '!$AG$5="","",'Séries '!$AG$5))</f>
        <v/>
      </c>
      <c r="P22" s="72"/>
    </row>
    <row r="23" spans="1:16" ht="16.2" x14ac:dyDescent="0.3">
      <c r="A23" s="34" t="str">
        <f t="shared" si="3"/>
        <v>-</v>
      </c>
      <c r="B23" s="35" t="str">
        <f>'Séries '!$AO$25</f>
        <v/>
      </c>
      <c r="C23" s="49" t="str">
        <f>IF(B23="","",IF('Séries '!$AO$26="","",'Séries '!$AO$26))</f>
        <v/>
      </c>
      <c r="D23" s="36"/>
      <c r="E23" s="34">
        <v>5</v>
      </c>
      <c r="F23" s="25" t="str">
        <f>'Séries '!AO11</f>
        <v/>
      </c>
      <c r="G23" s="49" t="str">
        <f>IF(F23="","",IF('Séries '!$AO$12="","",'Séries '!$AO$12))</f>
        <v/>
      </c>
      <c r="H23" s="72"/>
      <c r="I23" s="34">
        <f t="shared" si="5"/>
        <v>4</v>
      </c>
      <c r="J23" s="25" t="str">
        <f>'Séries '!AO4</f>
        <v>LP TAR</v>
      </c>
      <c r="K23" s="49">
        <f>IF(J23="","",IF('Séries '!$AO$5="","",'Séries '!$AO$5))</f>
        <v>3076</v>
      </c>
      <c r="L23" s="72"/>
      <c r="M23" s="34" t="str">
        <f t="shared" si="6"/>
        <v>-</v>
      </c>
      <c r="N23" s="25" t="str">
        <f>'Séries '!$AH$4</f>
        <v/>
      </c>
      <c r="O23" s="49" t="str">
        <f>IF(N23="","",IF('Séries '!$AH$5="","",'Séries '!$AH$5))</f>
        <v/>
      </c>
      <c r="P23" s="72"/>
    </row>
    <row r="24" spans="1:16" ht="16.8" thickBot="1" x14ac:dyDescent="0.35">
      <c r="A24" s="37">
        <f t="shared" si="3"/>
        <v>5</v>
      </c>
      <c r="B24" s="38" t="str">
        <f>'Séries '!$AP$25</f>
        <v>PAEA</v>
      </c>
      <c r="C24" s="142">
        <f>IF(B24="","",IF('Séries '!$AP$26="","",'Séries '!$AP$26))</f>
        <v>2232</v>
      </c>
      <c r="D24" s="145"/>
      <c r="E24" s="37">
        <v>6</v>
      </c>
      <c r="F24" s="75" t="str">
        <f>'Séries '!AP11</f>
        <v>LP TAR</v>
      </c>
      <c r="G24" s="142">
        <f>IF(F24="","",IF('Séries '!$AP$12="","",'Séries '!$AP$12))</f>
        <v>2141</v>
      </c>
      <c r="H24" s="74"/>
      <c r="I24" s="37" t="str">
        <f t="shared" si="5"/>
        <v>-</v>
      </c>
      <c r="J24" s="75" t="str">
        <f>'Séries '!AP4</f>
        <v/>
      </c>
      <c r="K24" s="142" t="str">
        <f>IF(J24="","",IF('Séries '!$AP$5="","",'Séries '!$AP$5))</f>
        <v/>
      </c>
      <c r="L24" s="74"/>
      <c r="M24" s="37" t="str">
        <f t="shared" si="6"/>
        <v>-</v>
      </c>
      <c r="N24" s="75" t="str">
        <f>'Séries '!$AI$4</f>
        <v/>
      </c>
      <c r="O24" s="142" t="str">
        <f>IF(N24="","",IF('Séries '!$AI$5="","",'Séries '!$AI$5))</f>
        <v/>
      </c>
      <c r="P24" s="74"/>
    </row>
    <row r="25" spans="1:16" ht="16.2" thickBot="1" x14ac:dyDescent="0.35">
      <c r="E25" s="42"/>
      <c r="F25" s="43"/>
      <c r="G25" s="41"/>
      <c r="H25" s="41"/>
    </row>
    <row r="26" spans="1:16" ht="25.2" thickBot="1" x14ac:dyDescent="0.45">
      <c r="A26" s="356" t="s">
        <v>123</v>
      </c>
      <c r="B26" s="357"/>
      <c r="C26" s="363"/>
      <c r="D26" s="140" t="s">
        <v>228</v>
      </c>
      <c r="E26" s="42"/>
      <c r="F26" s="40"/>
      <c r="G26" s="45"/>
      <c r="H26" s="45"/>
      <c r="I26" s="364" t="s">
        <v>124</v>
      </c>
      <c r="J26" s="365"/>
      <c r="K26" s="366"/>
      <c r="L26" s="149" t="s">
        <v>228</v>
      </c>
    </row>
    <row r="27" spans="1:16" ht="13.8" thickBot="1" x14ac:dyDescent="0.3">
      <c r="A27" s="295" t="s">
        <v>122</v>
      </c>
      <c r="B27" s="296" t="s">
        <v>99</v>
      </c>
      <c r="C27" s="298" t="s">
        <v>100</v>
      </c>
      <c r="D27" s="298"/>
      <c r="I27" s="303" t="s">
        <v>122</v>
      </c>
      <c r="J27" s="304" t="s">
        <v>99</v>
      </c>
      <c r="K27" s="305" t="s">
        <v>100</v>
      </c>
      <c r="L27" s="306"/>
    </row>
    <row r="28" spans="1:16" ht="16.2" x14ac:dyDescent="0.3">
      <c r="A28" s="299">
        <f>IFERROR(RANK(C28,$C$28:$C$39,1),"-")</f>
        <v>1</v>
      </c>
      <c r="B28" s="415" t="str">
        <f>'Séries '!$S$11</f>
        <v>PAO 2</v>
      </c>
      <c r="C28" s="301">
        <f>IF(B28="","",IF('Séries '!$S$12="","",'Séries '!$S$12))</f>
        <v>532</v>
      </c>
      <c r="D28" s="302" t="str">
        <f>IFERROR(IF(A28&lt;=6,"Fin A","Fin B"),"-")</f>
        <v>Fin A</v>
      </c>
      <c r="I28" s="299">
        <f>IFERROR(RANK(K28,$K$28:$K$39,1),"-")</f>
        <v>1</v>
      </c>
      <c r="J28" s="300" t="str">
        <f>'Séries '!$I$18</f>
        <v>NDA</v>
      </c>
      <c r="K28" s="301">
        <f>IF(J28="","",IF('Séries '!$I$19="","",'Séries '!$I$19))</f>
        <v>1132</v>
      </c>
      <c r="L28" s="302" t="str">
        <f>IFERROR(IF(I28&lt;=6,"Fin A","Fin B"),"-")</f>
        <v>Fin A</v>
      </c>
    </row>
    <row r="29" spans="1:16" ht="16.2" x14ac:dyDescent="0.3">
      <c r="A29" s="34">
        <f>IFERROR(RANK(C29,$C$28:$C$39,1),"-")</f>
        <v>2</v>
      </c>
      <c r="B29" s="25" t="str">
        <f>'Séries '!$P$4</f>
        <v>PAO 1</v>
      </c>
      <c r="C29" s="72">
        <f>IF(B29="","",IF('Séries '!$P$5="","",'Séries '!$P$5))</f>
        <v>1001</v>
      </c>
      <c r="D29" s="72" t="str">
        <f>IFERROR(IF(A29&lt;=6,"Fin A","Fin B"),"-")</f>
        <v>Fin A</v>
      </c>
      <c r="I29" s="34">
        <f>IFERROR(RANK(K29,$K$28:$K$39,1),"-")</f>
        <v>2</v>
      </c>
      <c r="J29" s="25" t="str">
        <f>'Séries '!$I$25</f>
        <v>PAO 1</v>
      </c>
      <c r="K29" s="49">
        <f>IF(J29="","",IF('Séries '!$I$26="","",'Séries '!$I$26))</f>
        <v>1138</v>
      </c>
      <c r="L29" s="72" t="str">
        <f>IFERROR(IF(I29&lt;=6,"Fin A","Fin B"),"-")</f>
        <v>Fin A</v>
      </c>
    </row>
    <row r="30" spans="1:16" ht="16.2" x14ac:dyDescent="0.3">
      <c r="A30" s="34">
        <f>IFERROR(RANK(C30,$C$28:$C$39,1),"-")</f>
        <v>3</v>
      </c>
      <c r="B30" s="25" t="str">
        <f>'Séries '!$Q$4</f>
        <v>NDA 1</v>
      </c>
      <c r="C30" s="72">
        <f>IF(B30="","",IF('Séries '!$Q$5="","",'Séries '!$Q$5))</f>
        <v>1029</v>
      </c>
      <c r="D30" s="72" t="str">
        <f>IFERROR(IF(A30&lt;=6,"Fin A","Fin B"),"-")</f>
        <v>Fin A</v>
      </c>
      <c r="I30" s="34">
        <f>IFERROR(RANK(K30,$K$28:$K$39,1),"-")</f>
        <v>3</v>
      </c>
      <c r="J30" s="25" t="str">
        <f>'Séries '!$M$18</f>
        <v>PAPARA</v>
      </c>
      <c r="K30" s="49">
        <f>IF(J30="","",IF('Séries '!$M$19="","",'Séries '!$M$19))</f>
        <v>1141</v>
      </c>
      <c r="L30" s="72" t="str">
        <f>IFERROR(IF(I30&lt;=6,"Fin A","Fin B"),"-")</f>
        <v>Fin A</v>
      </c>
    </row>
    <row r="31" spans="1:16" ht="16.2" x14ac:dyDescent="0.3">
      <c r="A31" s="34">
        <f>IFERROR(RANK(C31,$C$28:$C$39,1),"-")</f>
        <v>3</v>
      </c>
      <c r="B31" s="25" t="str">
        <f>'Séries '!$R$11</f>
        <v>H HIRO</v>
      </c>
      <c r="C31" s="72">
        <f>IF(B31="","",IF('Séries '!$R$12="","",'Séries '!$R$12))</f>
        <v>1029</v>
      </c>
      <c r="D31" s="72" t="str">
        <f>IFERROR(IF(A31&lt;=6,"Fin A","Fin B"),"-")</f>
        <v>Fin A</v>
      </c>
      <c r="I31" s="34">
        <f>IFERROR(RANK(K31,$K$28:$K$39,1),"-")</f>
        <v>4</v>
      </c>
      <c r="J31" s="29" t="str">
        <f>'Séries '!$J$18</f>
        <v>PAO 3</v>
      </c>
      <c r="K31" s="49">
        <f>IF(J31="","",IF('Séries '!$J$19="","",'Séries '!$J$19))</f>
        <v>1207</v>
      </c>
      <c r="L31" s="72" t="str">
        <f>IFERROR(IF(I31&lt;=6,"Fin A","Fin B"),"-")</f>
        <v>Fin A</v>
      </c>
    </row>
    <row r="32" spans="1:16" ht="16.2" x14ac:dyDescent="0.3">
      <c r="A32" s="34">
        <f>IFERROR(RANK(C32,$C$28:$C$39,1),"-")</f>
        <v>5</v>
      </c>
      <c r="B32" s="25" t="str">
        <f>'Séries '!$P$11</f>
        <v>AFA</v>
      </c>
      <c r="C32" s="72">
        <f>IF(B32="","",IF('Séries '!$P$12="","",'Séries '!$P$12))</f>
        <v>1043</v>
      </c>
      <c r="D32" s="72" t="str">
        <f>IFERROR(IF(A32&lt;=6,"Fin A","Fin B"),"-")</f>
        <v>Fin A</v>
      </c>
      <c r="I32" s="34">
        <f>IFERROR(RANK(K32,$K$28:$K$39,1),"-")</f>
        <v>5</v>
      </c>
      <c r="J32" s="25" t="str">
        <f>'Séries '!$K$18</f>
        <v>PAO 2</v>
      </c>
      <c r="K32" s="49">
        <f>IF(J32="","",IF('Séries '!$K$19="","",'Séries '!$K$19))</f>
        <v>1212</v>
      </c>
      <c r="L32" s="72" t="str">
        <f>IFERROR(IF(I32&lt;=6,"Fin A","Fin B"),"-")</f>
        <v>Fin A</v>
      </c>
    </row>
    <row r="33" spans="1:12" ht="16.8" thickBot="1" x14ac:dyDescent="0.35">
      <c r="A33" s="37">
        <f>IFERROR(RANK(C33,$C$28:$C$39,1),"-")</f>
        <v>6</v>
      </c>
      <c r="B33" s="73" t="str">
        <f>'Séries '!$R$4</f>
        <v>PAEA</v>
      </c>
      <c r="C33" s="74">
        <f>IF(B33="","",IF('Séries '!$R$5="","",'Séries '!$R$5))</f>
        <v>1064</v>
      </c>
      <c r="D33" s="74" t="str">
        <f>IFERROR(IF(A33&lt;=6,"Fin A","Fin B"),"-")</f>
        <v>Fin A</v>
      </c>
      <c r="I33" s="37">
        <f>IFERROR(RANK(K33,$K$28:$K$39,1),"-")</f>
        <v>6</v>
      </c>
      <c r="J33" s="73" t="str">
        <f>'Séries '!$J$25</f>
        <v>Henri Hiro</v>
      </c>
      <c r="K33" s="142">
        <f>IF(J33="","",IF('Séries '!$J$26="","",'Séries '!$J$26))</f>
        <v>1215</v>
      </c>
      <c r="L33" s="74" t="str">
        <f>IFERROR(IF(I33&lt;=6,"Fin A","Fin B"),"-")</f>
        <v>Fin A</v>
      </c>
    </row>
    <row r="34" spans="1:12" ht="16.2" x14ac:dyDescent="0.3">
      <c r="A34" s="299">
        <f>IFERROR(RANK(C34,$C$28:$C$39,1),"-")</f>
        <v>7</v>
      </c>
      <c r="B34" s="300" t="str">
        <f>'Séries '!$U$4</f>
        <v>PAPARA</v>
      </c>
      <c r="C34" s="302">
        <f>IF(B34="","",IF('Séries '!$U$5="","",'Séries '!$U$5))</f>
        <v>1074</v>
      </c>
      <c r="D34" s="302" t="str">
        <f>IFERROR(IF(A34&lt;=6,"Fin A","Fin B"),"-")</f>
        <v>Fin B</v>
      </c>
      <c r="I34" s="299">
        <f>IFERROR(RANK(K34,$K$28:$K$39,1),"-")</f>
        <v>7</v>
      </c>
      <c r="J34" s="300" t="str">
        <f>'Séries '!$K$25</f>
        <v>PAO 4</v>
      </c>
      <c r="K34" s="301">
        <f>IF(J34="","",IF('Séries '!$K$26="","",'Séries '!$K$26))</f>
        <v>1225</v>
      </c>
      <c r="L34" s="302" t="str">
        <f>IFERROR(IF(I34&lt;=6,"Fin A","Fin B"),"-")</f>
        <v>Fin B</v>
      </c>
    </row>
    <row r="35" spans="1:12" ht="16.2" x14ac:dyDescent="0.3">
      <c r="A35" s="34">
        <f>IFERROR(RANK(C35,$C$28:$C$39,1),"-")</f>
        <v>8</v>
      </c>
      <c r="B35" s="25" t="str">
        <f>'Séries '!$S$4</f>
        <v>PAO 3</v>
      </c>
      <c r="C35" s="72">
        <f>IF(B35="","",IF('Séries '!$S$5="","",'Séries '!$S$5))</f>
        <v>1117</v>
      </c>
      <c r="D35" s="72" t="str">
        <f>IFERROR(IF(A35&lt;=6,"Fin A","Fin B"),"-")</f>
        <v>Fin B</v>
      </c>
      <c r="I35" s="34">
        <f>IFERROR(RANK(K35,$K$28:$K$39,1),"-")</f>
        <v>8</v>
      </c>
      <c r="J35" s="25" t="str">
        <f>'Séries '!$M$25</f>
        <v>AFA</v>
      </c>
      <c r="K35" s="49">
        <f>IF(J35="","",IF('Séries '!$M$26="","",'Séries '!$M$26))</f>
        <v>1255</v>
      </c>
      <c r="L35" s="72" t="str">
        <f>IFERROR(IF(I35&lt;=6,"Fin A","Fin B"),"-")</f>
        <v>Fin B</v>
      </c>
    </row>
    <row r="36" spans="1:12" ht="16.2" x14ac:dyDescent="0.3">
      <c r="A36" s="34">
        <f>IFERROR(RANK(C36,$C$28:$C$39,1),"-")</f>
        <v>9</v>
      </c>
      <c r="B36" s="25" t="str">
        <f>'Séries '!$T$4</f>
        <v>PAO 4</v>
      </c>
      <c r="C36" s="72">
        <f>IF(B36="","",IF('Séries '!$T$5="","",'Séries '!$T$5))</f>
        <v>1123</v>
      </c>
      <c r="D36" s="72" t="str">
        <f>IFERROR(IF(A36&lt;=6,"Fin A","Fin B"),"-")</f>
        <v>Fin B</v>
      </c>
      <c r="I36" s="34">
        <f>IFERROR(RANK(K36,$K$28:$K$39,1),"-")</f>
        <v>9</v>
      </c>
      <c r="J36" s="25" t="str">
        <f>'Séries '!$L$25</f>
        <v>PAEA</v>
      </c>
      <c r="K36" s="49">
        <f>IF(J36="","",IF('Séries '!$L$26="","",'Séries '!$L$26))</f>
        <v>1273</v>
      </c>
      <c r="L36" s="72" t="str">
        <f>IFERROR(IF(I36&lt;=6,"Fin A","Fin B"),"-")</f>
        <v>Fin B</v>
      </c>
    </row>
    <row r="37" spans="1:12" ht="16.2" x14ac:dyDescent="0.3">
      <c r="A37" s="34">
        <f>IFERROR(RANK(C37,$C$28:$C$39,1),"-")</f>
        <v>10</v>
      </c>
      <c r="B37" s="25" t="str">
        <f>'Séries '!$T$11</f>
        <v>M TEVANE</v>
      </c>
      <c r="C37" s="72">
        <f>IF(B37="","",IF('Séries '!$T$12="","",'Séries '!$T$12))</f>
        <v>1170</v>
      </c>
      <c r="D37" s="72" t="str">
        <f>IFERROR(IF(A37&lt;=6,"Fin A","Fin B"),"-")</f>
        <v>Fin B</v>
      </c>
      <c r="I37" s="34">
        <f>IFERROR(RANK(K37,$K$28:$K$39,1),"-")</f>
        <v>10</v>
      </c>
      <c r="J37" s="25" t="str">
        <f>'Séries '!$L$18</f>
        <v>M TEVANE</v>
      </c>
      <c r="K37" s="49">
        <f>IF(J37="","",IF('Séries '!$L$19="","",'Séries '!$L$19))</f>
        <v>1340</v>
      </c>
      <c r="L37" s="72" t="str">
        <f>IFERROR(IF(I37&lt;=6,"Fin A","Fin B"),"-")</f>
        <v>Fin B</v>
      </c>
    </row>
    <row r="38" spans="1:12" ht="16.2" x14ac:dyDescent="0.3">
      <c r="A38" s="34" t="str">
        <f>IFERROR(RANK(C38,$C$28:$C$39,1),"-")</f>
        <v>-</v>
      </c>
      <c r="B38" s="29" t="str">
        <f>'Séries '!$Q$11</f>
        <v/>
      </c>
      <c r="C38" s="72" t="str">
        <f>IF(B38="","",IF('Séries '!$Q$12="","",'Séries '!$Q$12))</f>
        <v/>
      </c>
      <c r="D38" s="72" t="str">
        <f>IFERROR(IF(A38&lt;=6,"Fin A","Fin B"),"-")</f>
        <v>Fin B</v>
      </c>
      <c r="I38" s="34" t="str">
        <f>IFERROR(RANK(K38,$K$28:$K$39,1),"-")</f>
        <v>-</v>
      </c>
      <c r="J38" s="50" t="str">
        <f>'Séries '!$N$18</f>
        <v/>
      </c>
      <c r="K38" s="49" t="str">
        <f>IF(J38="","",IF('Séries '!$N$19="","",'Séries '!$N$19))</f>
        <v/>
      </c>
      <c r="L38" s="72" t="str">
        <f>IFERROR(IF(I38&lt;=6,"Fin A","Fin B"),"-")</f>
        <v>Fin B</v>
      </c>
    </row>
    <row r="39" spans="1:12" ht="16.8" thickBot="1" x14ac:dyDescent="0.35">
      <c r="A39" s="37" t="str">
        <f t="shared" ref="A28:A39" si="7">IFERROR(RANK(C39,$C$28:$C$39,1),"-")</f>
        <v>-</v>
      </c>
      <c r="B39" s="73" t="str">
        <f>'Séries '!$U$11</f>
        <v/>
      </c>
      <c r="C39" s="74" t="str">
        <f>IF(B39="","",IF('Séries '!$U$12="","",'Séries '!$U$12))</f>
        <v/>
      </c>
      <c r="D39" s="74" t="str">
        <f t="shared" ref="D28:D39" si="8">IFERROR(IF(A39&lt;=6,"Fin A","Fin B"),"-")</f>
        <v>Fin B</v>
      </c>
      <c r="I39" s="37" t="str">
        <f t="shared" ref="I28:I39" si="9">IFERROR(RANK(K39,$K$28:$K$39,1),"-")</f>
        <v>-</v>
      </c>
      <c r="J39" s="73" t="str">
        <f>'Séries '!$N$25</f>
        <v/>
      </c>
      <c r="K39" s="142" t="str">
        <f>IF(J39="","",IF('Séries '!$N$26="","",'Séries '!$N$26))</f>
        <v/>
      </c>
      <c r="L39" s="74"/>
    </row>
  </sheetData>
  <sortState xmlns:xlrd2="http://schemas.microsoft.com/office/spreadsheetml/2017/richdata2" ref="A28:D38">
    <sortCondition ref="C28:C38"/>
  </sortState>
  <mergeCells count="14">
    <mergeCell ref="A1:D1"/>
    <mergeCell ref="E1:H1"/>
    <mergeCell ref="I1:L1"/>
    <mergeCell ref="M1:P1"/>
    <mergeCell ref="A2:C2"/>
    <mergeCell ref="E2:G2"/>
    <mergeCell ref="I2:K2"/>
    <mergeCell ref="M2:O2"/>
    <mergeCell ref="A17:C17"/>
    <mergeCell ref="E17:G17"/>
    <mergeCell ref="I17:K17"/>
    <mergeCell ref="M17:O17"/>
    <mergeCell ref="A26:C26"/>
    <mergeCell ref="I26:K26"/>
  </mergeCells>
  <conditionalFormatting sqref="A4:A9">
    <cfRule type="cellIs" dxfId="331" priority="54" operator="equal">
      <formula>1</formula>
    </cfRule>
    <cfRule type="cellIs" dxfId="330" priority="55" operator="equal">
      <formula>2</formula>
    </cfRule>
    <cfRule type="cellIs" dxfId="329" priority="56" operator="equal">
      <formula>3</formula>
    </cfRule>
  </conditionalFormatting>
  <conditionalFormatting sqref="E4:E9">
    <cfRule type="cellIs" dxfId="328" priority="51" operator="equal">
      <formula>1</formula>
    </cfRule>
    <cfRule type="cellIs" dxfId="327" priority="52" operator="equal">
      <formula>2</formula>
    </cfRule>
    <cfRule type="cellIs" dxfId="326" priority="53" operator="equal">
      <formula>3</formula>
    </cfRule>
  </conditionalFormatting>
  <conditionalFormatting sqref="I4:I9">
    <cfRule type="cellIs" dxfId="325" priority="48" operator="equal">
      <formula>1</formula>
    </cfRule>
    <cfRule type="cellIs" dxfId="324" priority="49" operator="equal">
      <formula>2</formula>
    </cfRule>
    <cfRule type="cellIs" dxfId="323" priority="50" operator="equal">
      <formula>3</formula>
    </cfRule>
  </conditionalFormatting>
  <conditionalFormatting sqref="M4:M9">
    <cfRule type="cellIs" dxfId="322" priority="45" operator="equal">
      <formula>1</formula>
    </cfRule>
    <cfRule type="cellIs" dxfId="321" priority="46" operator="equal">
      <formula>2</formula>
    </cfRule>
    <cfRule type="cellIs" dxfId="320" priority="47" operator="equal">
      <formula>3</formula>
    </cfRule>
  </conditionalFormatting>
  <conditionalFormatting sqref="E10:E15">
    <cfRule type="cellIs" dxfId="319" priority="33" operator="equal">
      <formula>1</formula>
    </cfRule>
    <cfRule type="cellIs" dxfId="318" priority="34" operator="equal">
      <formula>2</formula>
    </cfRule>
    <cfRule type="cellIs" dxfId="317" priority="35" operator="equal">
      <formula>3</formula>
    </cfRule>
  </conditionalFormatting>
  <conditionalFormatting sqref="E19:E24">
    <cfRule type="cellIs" dxfId="316" priority="39" operator="equal">
      <formula>1</formula>
    </cfRule>
    <cfRule type="cellIs" dxfId="315" priority="40" operator="equal">
      <formula>2</formula>
    </cfRule>
    <cfRule type="cellIs" dxfId="314" priority="41" operator="equal">
      <formula>3</formula>
    </cfRule>
  </conditionalFormatting>
  <conditionalFormatting sqref="A19:A23">
    <cfRule type="cellIs" dxfId="313" priority="42" operator="equal">
      <formula>1</formula>
    </cfRule>
    <cfRule type="cellIs" dxfId="312" priority="43" operator="equal">
      <formula>2</formula>
    </cfRule>
    <cfRule type="cellIs" dxfId="311" priority="44" operator="equal">
      <formula>3</formula>
    </cfRule>
  </conditionalFormatting>
  <conditionalFormatting sqref="M10:M15">
    <cfRule type="cellIs" dxfId="310" priority="36" operator="equal">
      <formula>1</formula>
    </cfRule>
    <cfRule type="cellIs" dxfId="309" priority="37" operator="equal">
      <formula>2</formula>
    </cfRule>
    <cfRule type="cellIs" dxfId="308" priority="38" operator="equal">
      <formula>3</formula>
    </cfRule>
  </conditionalFormatting>
  <conditionalFormatting sqref="A10:A15">
    <cfRule type="cellIs" dxfId="307" priority="30" operator="equal">
      <formula>1</formula>
    </cfRule>
    <cfRule type="cellIs" dxfId="306" priority="31" operator="equal">
      <formula>2</formula>
    </cfRule>
    <cfRule type="cellIs" dxfId="305" priority="32" operator="equal">
      <formula>3</formula>
    </cfRule>
  </conditionalFormatting>
  <conditionalFormatting sqref="I10:I15">
    <cfRule type="cellIs" dxfId="304" priority="27" operator="equal">
      <formula>1</formula>
    </cfRule>
    <cfRule type="cellIs" dxfId="303" priority="28" operator="equal">
      <formula>2</formula>
    </cfRule>
    <cfRule type="cellIs" dxfId="302" priority="29" operator="equal">
      <formula>3</formula>
    </cfRule>
  </conditionalFormatting>
  <conditionalFormatting sqref="A24">
    <cfRule type="cellIs" dxfId="301" priority="24" operator="equal">
      <formula>1</formula>
    </cfRule>
    <cfRule type="cellIs" dxfId="300" priority="25" operator="equal">
      <formula>2</formula>
    </cfRule>
    <cfRule type="cellIs" dxfId="299" priority="26" operator="equal">
      <formula>3</formula>
    </cfRule>
  </conditionalFormatting>
  <conditionalFormatting sqref="I34:I39">
    <cfRule type="cellIs" dxfId="298" priority="6" operator="equal">
      <formula>1</formula>
    </cfRule>
    <cfRule type="cellIs" dxfId="297" priority="7" operator="equal">
      <formula>2</formula>
    </cfRule>
    <cfRule type="cellIs" dxfId="296" priority="8" operator="equal">
      <formula>3</formula>
    </cfRule>
  </conditionalFormatting>
  <conditionalFormatting sqref="I28:I33">
    <cfRule type="cellIs" dxfId="295" priority="9" operator="equal">
      <formula>1</formula>
    </cfRule>
    <cfRule type="cellIs" dxfId="294" priority="10" operator="equal">
      <formula>2</formula>
    </cfRule>
    <cfRule type="cellIs" dxfId="293" priority="11" operator="equal">
      <formula>3</formula>
    </cfRule>
  </conditionalFormatting>
  <conditionalFormatting sqref="A28:A33">
    <cfRule type="cellIs" dxfId="292" priority="21" operator="equal">
      <formula>1</formula>
    </cfRule>
    <cfRule type="cellIs" dxfId="291" priority="22" operator="equal">
      <formula>2</formula>
    </cfRule>
    <cfRule type="cellIs" dxfId="290" priority="23" operator="equal">
      <formula>3</formula>
    </cfRule>
  </conditionalFormatting>
  <conditionalFormatting sqref="A34:A39">
    <cfRule type="cellIs" dxfId="289" priority="18" operator="equal">
      <formula>1</formula>
    </cfRule>
    <cfRule type="cellIs" dxfId="288" priority="19" operator="equal">
      <formula>2</formula>
    </cfRule>
    <cfRule type="cellIs" dxfId="287" priority="20" operator="equal">
      <formula>3</formula>
    </cfRule>
  </conditionalFormatting>
  <conditionalFormatting sqref="I19:I24">
    <cfRule type="cellIs" dxfId="286" priority="15" operator="equal">
      <formula>1</formula>
    </cfRule>
    <cfRule type="cellIs" dxfId="285" priority="16" operator="equal">
      <formula>2</formula>
    </cfRule>
    <cfRule type="cellIs" dxfId="284" priority="17" operator="equal">
      <formula>3</formula>
    </cfRule>
  </conditionalFormatting>
  <conditionalFormatting sqref="M19:M24">
    <cfRule type="cellIs" dxfId="283" priority="12" operator="equal">
      <formula>1</formula>
    </cfRule>
    <cfRule type="cellIs" dxfId="282" priority="13" operator="equal">
      <formula>2</formula>
    </cfRule>
    <cfRule type="cellIs" dxfId="281" priority="14" operator="equal">
      <formula>3</formula>
    </cfRule>
  </conditionalFormatting>
  <conditionalFormatting sqref="C4:C15">
    <cfRule type="top10" dxfId="280" priority="5" bottom="1" rank="6"/>
  </conditionalFormatting>
  <conditionalFormatting sqref="G4:G15">
    <cfRule type="top10" dxfId="279" priority="4" bottom="1" rank="6"/>
  </conditionalFormatting>
  <conditionalFormatting sqref="O4:O15">
    <cfRule type="top10" dxfId="278" priority="3" bottom="1" rank="6"/>
  </conditionalFormatting>
  <conditionalFormatting sqref="C28:C39">
    <cfRule type="top10" dxfId="277" priority="2" bottom="1" rank="6"/>
  </conditionalFormatting>
  <conditionalFormatting sqref="K28:K39">
    <cfRule type="top10" dxfId="276" priority="1" bottom="1" rank="6"/>
  </conditionalFormatting>
  <pageMargins left="0.70866141732283472" right="0.70866141732283472" top="0.74803149606299213" bottom="0.74803149606299213" header="0.31496062992125984" footer="0.31496062992125984"/>
  <pageSetup paperSize="9" scale="200" orientation="portrait" horizontalDpi="4294967294" r:id="rId1"/>
  <headerFooter>
    <oddHeader>&amp;C&amp;14Résultats des Séries</oddHeader>
  </headerFooter>
  <rowBreaks count="2" manualBreakCount="2">
    <brk id="15" max="16383" man="1"/>
    <brk id="24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1D59F-B649-4185-B2AF-C83285BC40A1}">
  <dimension ref="A1:AP34"/>
  <sheetViews>
    <sheetView view="pageBreakPreview" zoomScale="55" zoomScaleNormal="70" zoomScaleSheetLayoutView="55" zoomScalePageLayoutView="70" workbookViewId="0">
      <selection activeCell="AK25" sqref="AK25"/>
    </sheetView>
  </sheetViews>
  <sheetFormatPr baseColWidth="10" defaultColWidth="11" defaultRowHeight="14.4" x14ac:dyDescent="0.3"/>
  <cols>
    <col min="1" max="1" width="6.7265625" style="21" bestFit="1" customWidth="1"/>
    <col min="2" max="7" width="13.1796875" style="21" customWidth="1"/>
    <col min="8" max="8" width="6.7265625" style="21" bestFit="1" customWidth="1"/>
    <col min="9" max="14" width="13.1796875" style="21" customWidth="1"/>
    <col min="15" max="15" width="7" style="21" bestFit="1" customWidth="1"/>
    <col min="16" max="21" width="13.1796875" style="21" customWidth="1"/>
    <col min="22" max="22" width="7" style="21" bestFit="1" customWidth="1"/>
    <col min="23" max="28" width="13.1796875" style="21" customWidth="1"/>
    <col min="29" max="29" width="7" style="21" bestFit="1" customWidth="1"/>
    <col min="30" max="35" width="13.1796875" style="21" customWidth="1"/>
    <col min="36" max="36" width="7" style="21" bestFit="1" customWidth="1"/>
    <col min="37" max="42" width="13.1796875" style="21" customWidth="1"/>
    <col min="43" max="43" width="4.453125" style="21" customWidth="1"/>
    <col min="44" max="16384" width="11" style="21"/>
  </cols>
  <sheetData>
    <row r="1" spans="1:42" ht="30" customHeight="1" x14ac:dyDescent="0.3">
      <c r="B1" s="347" t="s">
        <v>126</v>
      </c>
      <c r="C1" s="347"/>
      <c r="D1" s="347"/>
      <c r="E1" s="347" t="s">
        <v>5</v>
      </c>
      <c r="F1" s="347"/>
      <c r="G1" s="347"/>
      <c r="I1" s="345" t="s">
        <v>14</v>
      </c>
      <c r="J1" s="345"/>
      <c r="K1" s="345"/>
      <c r="L1" s="345" t="s">
        <v>235</v>
      </c>
      <c r="M1" s="345"/>
      <c r="N1" s="345"/>
      <c r="P1" s="344" t="s">
        <v>40</v>
      </c>
      <c r="Q1" s="344"/>
      <c r="R1" s="344"/>
      <c r="S1" s="344" t="s">
        <v>239</v>
      </c>
      <c r="T1" s="344"/>
      <c r="U1" s="344"/>
      <c r="W1" s="350" t="s">
        <v>44</v>
      </c>
      <c r="X1" s="350"/>
      <c r="Y1" s="350"/>
      <c r="Z1" s="350" t="s">
        <v>131</v>
      </c>
      <c r="AA1" s="350"/>
      <c r="AB1" s="350"/>
      <c r="AD1" s="344" t="s">
        <v>17</v>
      </c>
      <c r="AE1" s="344"/>
      <c r="AF1" s="344"/>
      <c r="AG1" s="344" t="s">
        <v>244</v>
      </c>
      <c r="AH1" s="344"/>
      <c r="AI1" s="344"/>
      <c r="AK1" s="348" t="s">
        <v>27</v>
      </c>
      <c r="AL1" s="348"/>
      <c r="AM1" s="348"/>
      <c r="AN1" s="348" t="s">
        <v>22</v>
      </c>
      <c r="AO1" s="348"/>
      <c r="AP1" s="348"/>
    </row>
    <row r="2" spans="1:42" ht="30" customHeight="1" x14ac:dyDescent="0.3">
      <c r="B2" s="347" t="s">
        <v>12</v>
      </c>
      <c r="C2" s="347"/>
      <c r="D2" s="347" t="s">
        <v>13</v>
      </c>
      <c r="E2" s="347"/>
      <c r="F2" s="347" t="s">
        <v>15</v>
      </c>
      <c r="G2" s="347"/>
      <c r="I2" s="345" t="s">
        <v>38</v>
      </c>
      <c r="J2" s="345"/>
      <c r="K2" s="345" t="s">
        <v>13</v>
      </c>
      <c r="L2" s="345"/>
      <c r="M2" s="345" t="s">
        <v>15</v>
      </c>
      <c r="N2" s="345"/>
      <c r="P2" s="344" t="s">
        <v>46</v>
      </c>
      <c r="Q2" s="344"/>
      <c r="R2" s="344" t="s">
        <v>13</v>
      </c>
      <c r="S2" s="344"/>
      <c r="T2" s="344" t="s">
        <v>41</v>
      </c>
      <c r="U2" s="344"/>
      <c r="W2" s="350" t="s">
        <v>53</v>
      </c>
      <c r="X2" s="350"/>
      <c r="Y2" s="350" t="s">
        <v>48</v>
      </c>
      <c r="Z2" s="350"/>
      <c r="AA2" s="350" t="s">
        <v>41</v>
      </c>
      <c r="AB2" s="350"/>
      <c r="AD2" s="344" t="s">
        <v>21</v>
      </c>
      <c r="AE2" s="344"/>
      <c r="AF2" s="344" t="s">
        <v>54</v>
      </c>
      <c r="AG2" s="344"/>
      <c r="AH2" s="344" t="s">
        <v>15</v>
      </c>
      <c r="AI2" s="344"/>
      <c r="AK2" s="348" t="s">
        <v>69</v>
      </c>
      <c r="AL2" s="348"/>
      <c r="AM2" s="348" t="s">
        <v>54</v>
      </c>
      <c r="AN2" s="348"/>
      <c r="AO2" s="348" t="s">
        <v>15</v>
      </c>
      <c r="AP2" s="348"/>
    </row>
    <row r="3" spans="1:42" ht="30" customHeight="1" x14ac:dyDescent="0.3">
      <c r="A3" s="22" t="s">
        <v>201</v>
      </c>
      <c r="B3" s="23">
        <v>1</v>
      </c>
      <c r="C3" s="23">
        <v>2</v>
      </c>
      <c r="D3" s="24">
        <v>3</v>
      </c>
      <c r="E3" s="23">
        <v>4</v>
      </c>
      <c r="F3" s="23">
        <v>5</v>
      </c>
      <c r="G3" s="23">
        <v>6</v>
      </c>
      <c r="H3" s="22" t="s">
        <v>201</v>
      </c>
      <c r="I3" s="23">
        <v>1</v>
      </c>
      <c r="J3" s="23">
        <v>2</v>
      </c>
      <c r="K3" s="24">
        <v>3</v>
      </c>
      <c r="L3" s="23">
        <v>4</v>
      </c>
      <c r="M3" s="23">
        <v>5</v>
      </c>
      <c r="N3" s="23">
        <v>6</v>
      </c>
      <c r="O3" s="22" t="s">
        <v>201</v>
      </c>
      <c r="P3" s="23">
        <v>1</v>
      </c>
      <c r="Q3" s="23">
        <v>2</v>
      </c>
      <c r="R3" s="24">
        <v>3</v>
      </c>
      <c r="S3" s="23">
        <v>4</v>
      </c>
      <c r="T3" s="23">
        <v>5</v>
      </c>
      <c r="U3" s="23">
        <v>6</v>
      </c>
      <c r="V3" s="22" t="s">
        <v>201</v>
      </c>
      <c r="W3" s="23">
        <v>1</v>
      </c>
      <c r="X3" s="23">
        <v>2</v>
      </c>
      <c r="Y3" s="24">
        <v>3</v>
      </c>
      <c r="Z3" s="23">
        <v>4</v>
      </c>
      <c r="AA3" s="23">
        <v>5</v>
      </c>
      <c r="AB3" s="23">
        <v>6</v>
      </c>
      <c r="AC3" s="22" t="s">
        <v>201</v>
      </c>
      <c r="AD3" s="23">
        <v>1</v>
      </c>
      <c r="AE3" s="23">
        <v>2</v>
      </c>
      <c r="AF3" s="24">
        <v>3</v>
      </c>
      <c r="AG3" s="23">
        <v>4</v>
      </c>
      <c r="AH3" s="23">
        <v>5</v>
      </c>
      <c r="AI3" s="23">
        <v>6</v>
      </c>
      <c r="AJ3" s="22" t="s">
        <v>201</v>
      </c>
      <c r="AK3" s="23">
        <v>1</v>
      </c>
      <c r="AL3" s="23">
        <v>2</v>
      </c>
      <c r="AM3" s="24">
        <v>3</v>
      </c>
      <c r="AN3" s="23">
        <v>4</v>
      </c>
      <c r="AO3" s="23">
        <v>5</v>
      </c>
      <c r="AP3" s="23">
        <v>6</v>
      </c>
    </row>
    <row r="4" spans="1:42" ht="30" customHeight="1" x14ac:dyDescent="0.3">
      <c r="A4" s="22" t="s">
        <v>202</v>
      </c>
      <c r="B4" s="25" t="s">
        <v>250</v>
      </c>
      <c r="C4" s="25" t="s">
        <v>251</v>
      </c>
      <c r="D4" s="25" t="s">
        <v>147</v>
      </c>
      <c r="E4" s="25" t="s">
        <v>216</v>
      </c>
      <c r="F4" s="25" t="s">
        <v>145</v>
      </c>
      <c r="G4" s="25" t="s">
        <v>372</v>
      </c>
      <c r="H4" s="22" t="s">
        <v>202</v>
      </c>
      <c r="I4" s="25" t="s">
        <v>147</v>
      </c>
      <c r="J4" s="25" t="s">
        <v>114</v>
      </c>
      <c r="K4" s="25" t="s">
        <v>259</v>
      </c>
      <c r="L4" s="25" t="s">
        <v>216</v>
      </c>
      <c r="M4" s="25" t="s">
        <v>376</v>
      </c>
      <c r="N4" s="25" t="s">
        <v>376</v>
      </c>
      <c r="O4" s="22" t="s">
        <v>202</v>
      </c>
      <c r="P4" s="25" t="s">
        <v>155</v>
      </c>
      <c r="Q4" s="25" t="s">
        <v>161</v>
      </c>
      <c r="R4" s="25" t="s">
        <v>262</v>
      </c>
      <c r="S4" s="25" t="s">
        <v>158</v>
      </c>
      <c r="T4" s="25" t="s">
        <v>164</v>
      </c>
      <c r="U4" s="25" t="s">
        <v>260</v>
      </c>
      <c r="V4" s="22" t="s">
        <v>202</v>
      </c>
      <c r="W4" s="256" t="s">
        <v>164</v>
      </c>
      <c r="X4" s="257" t="s">
        <v>154</v>
      </c>
      <c r="Y4" s="257" t="s">
        <v>262</v>
      </c>
      <c r="Z4" s="257" t="s">
        <v>157</v>
      </c>
      <c r="AA4" s="257" t="s">
        <v>376</v>
      </c>
      <c r="AB4" s="257" t="s">
        <v>376</v>
      </c>
      <c r="AC4" s="22" t="s">
        <v>202</v>
      </c>
      <c r="AD4" s="25" t="s">
        <v>139</v>
      </c>
      <c r="AE4" s="25" t="s">
        <v>215</v>
      </c>
      <c r="AF4" s="25" t="s">
        <v>216</v>
      </c>
      <c r="AG4" s="25" t="s">
        <v>376</v>
      </c>
      <c r="AH4" s="25" t="s">
        <v>376</v>
      </c>
      <c r="AI4" s="25" t="s">
        <v>376</v>
      </c>
      <c r="AJ4" s="22" t="s">
        <v>202</v>
      </c>
      <c r="AK4" s="25" t="s">
        <v>214</v>
      </c>
      <c r="AL4" s="25" t="s">
        <v>147</v>
      </c>
      <c r="AM4" s="25" t="s">
        <v>377</v>
      </c>
      <c r="AN4" s="25" t="s">
        <v>139</v>
      </c>
      <c r="AO4" s="25" t="s">
        <v>216</v>
      </c>
      <c r="AP4" s="25" t="s">
        <v>376</v>
      </c>
    </row>
    <row r="5" spans="1:42" ht="30" customHeight="1" x14ac:dyDescent="0.3">
      <c r="A5" s="26" t="s">
        <v>203</v>
      </c>
      <c r="B5" s="412">
        <v>1577</v>
      </c>
      <c r="C5" s="412">
        <v>2124</v>
      </c>
      <c r="D5" s="49">
        <v>2162</v>
      </c>
      <c r="E5" s="49">
        <v>4238</v>
      </c>
      <c r="F5" s="412">
        <v>2109</v>
      </c>
      <c r="G5" s="49">
        <v>2163</v>
      </c>
      <c r="H5" s="22" t="s">
        <v>203</v>
      </c>
      <c r="I5" s="49">
        <v>2055</v>
      </c>
      <c r="J5" s="49">
        <v>2079</v>
      </c>
      <c r="K5" s="49">
        <v>2042</v>
      </c>
      <c r="L5" s="49">
        <v>2233</v>
      </c>
      <c r="M5" s="49"/>
      <c r="N5" s="49"/>
      <c r="O5" s="22" t="s">
        <v>203</v>
      </c>
      <c r="P5" s="49">
        <v>1001</v>
      </c>
      <c r="Q5" s="49">
        <v>1029</v>
      </c>
      <c r="R5" s="49">
        <v>1064</v>
      </c>
      <c r="S5" s="49">
        <v>1117</v>
      </c>
      <c r="T5" s="49">
        <v>1123</v>
      </c>
      <c r="U5" s="49">
        <v>1074</v>
      </c>
      <c r="V5" s="22" t="s">
        <v>203</v>
      </c>
      <c r="W5" s="49">
        <v>1188</v>
      </c>
      <c r="X5" s="49">
        <v>1210</v>
      </c>
      <c r="Y5" s="49">
        <v>1233</v>
      </c>
      <c r="Z5" s="49">
        <v>1239</v>
      </c>
      <c r="AA5" s="49"/>
      <c r="AB5" s="49"/>
      <c r="AC5" s="22" t="s">
        <v>203</v>
      </c>
      <c r="AD5" s="49">
        <v>2328</v>
      </c>
      <c r="AE5" s="49">
        <v>2141</v>
      </c>
      <c r="AF5" s="49">
        <v>3215</v>
      </c>
      <c r="AG5" s="49"/>
      <c r="AH5" s="49"/>
      <c r="AI5" s="49"/>
      <c r="AJ5" s="22" t="s">
        <v>203</v>
      </c>
      <c r="AK5" s="49">
        <v>2257</v>
      </c>
      <c r="AL5" s="49">
        <v>2408</v>
      </c>
      <c r="AM5" s="49"/>
      <c r="AN5" s="49">
        <v>2427</v>
      </c>
      <c r="AO5" s="49">
        <v>3076</v>
      </c>
      <c r="AP5" s="49"/>
    </row>
    <row r="6" spans="1:42" ht="30" customHeight="1" x14ac:dyDescent="0.3">
      <c r="A6" s="22" t="s">
        <v>204</v>
      </c>
      <c r="B6" s="27">
        <v>1</v>
      </c>
      <c r="C6" s="27">
        <v>3</v>
      </c>
      <c r="D6" s="27">
        <v>4</v>
      </c>
      <c r="E6" s="27">
        <v>6</v>
      </c>
      <c r="F6" s="27">
        <v>2</v>
      </c>
      <c r="G6" s="27">
        <v>5</v>
      </c>
      <c r="H6" s="22" t="s">
        <v>204</v>
      </c>
      <c r="I6" s="27">
        <v>2</v>
      </c>
      <c r="J6" s="27">
        <v>3</v>
      </c>
      <c r="K6" s="27">
        <v>1</v>
      </c>
      <c r="L6" s="27">
        <v>4</v>
      </c>
      <c r="M6" s="27" t="s">
        <v>207</v>
      </c>
      <c r="N6" s="27" t="s">
        <v>207</v>
      </c>
      <c r="O6" s="22" t="s">
        <v>204</v>
      </c>
      <c r="P6" s="27">
        <v>1</v>
      </c>
      <c r="Q6" s="27">
        <v>2</v>
      </c>
      <c r="R6" s="27">
        <v>3</v>
      </c>
      <c r="S6" s="27">
        <v>5</v>
      </c>
      <c r="T6" s="27">
        <v>6</v>
      </c>
      <c r="U6" s="27">
        <v>4</v>
      </c>
      <c r="V6" s="22" t="s">
        <v>204</v>
      </c>
      <c r="W6" s="27">
        <v>1</v>
      </c>
      <c r="X6" s="27">
        <v>2</v>
      </c>
      <c r="Y6" s="27">
        <v>3</v>
      </c>
      <c r="Z6" s="27">
        <v>4</v>
      </c>
      <c r="AA6" s="27" t="s">
        <v>207</v>
      </c>
      <c r="AB6" s="27" t="s">
        <v>207</v>
      </c>
      <c r="AC6" s="22" t="s">
        <v>204</v>
      </c>
      <c r="AD6" s="27">
        <v>2</v>
      </c>
      <c r="AE6" s="27">
        <v>1</v>
      </c>
      <c r="AF6" s="27">
        <v>3</v>
      </c>
      <c r="AG6" s="27" t="s">
        <v>207</v>
      </c>
      <c r="AH6" s="27" t="s">
        <v>207</v>
      </c>
      <c r="AI6" s="27" t="s">
        <v>207</v>
      </c>
      <c r="AJ6" s="22" t="s">
        <v>204</v>
      </c>
      <c r="AK6" s="27">
        <v>1</v>
      </c>
      <c r="AL6" s="27">
        <v>2</v>
      </c>
      <c r="AM6" s="49">
        <v>2417</v>
      </c>
      <c r="AN6" s="27">
        <v>3</v>
      </c>
      <c r="AO6" s="27">
        <v>4</v>
      </c>
      <c r="AP6" s="27" t="s">
        <v>207</v>
      </c>
    </row>
    <row r="7" spans="1:42" s="166" customFormat="1" ht="14.55" customHeight="1" x14ac:dyDescent="0.3">
      <c r="A7" s="54"/>
      <c r="B7" s="71"/>
      <c r="C7" s="71"/>
      <c r="D7" s="71"/>
      <c r="E7" s="71"/>
      <c r="F7" s="71"/>
      <c r="G7" s="71"/>
      <c r="H7" s="54"/>
      <c r="I7" s="71"/>
      <c r="J7" s="71"/>
      <c r="K7" s="71"/>
      <c r="L7" s="71"/>
      <c r="M7" s="71"/>
      <c r="N7" s="71"/>
      <c r="O7" s="54"/>
      <c r="P7" s="71"/>
      <c r="Q7" s="71"/>
      <c r="R7" s="71"/>
      <c r="S7" s="71"/>
      <c r="T7" s="71"/>
      <c r="U7" s="71"/>
      <c r="V7" s="54"/>
      <c r="W7" s="71"/>
      <c r="X7" s="71"/>
      <c r="Y7" s="71"/>
      <c r="Z7" s="71"/>
      <c r="AA7" s="71"/>
      <c r="AB7" s="71"/>
      <c r="AC7" s="54"/>
      <c r="AD7" s="71"/>
      <c r="AE7" s="71"/>
      <c r="AF7" s="71"/>
      <c r="AG7" s="71"/>
      <c r="AH7" s="71"/>
      <c r="AI7" s="71"/>
      <c r="AJ7" s="54"/>
      <c r="AK7" s="71"/>
      <c r="AL7" s="71"/>
      <c r="AM7" s="71"/>
      <c r="AN7" s="71"/>
      <c r="AO7" s="71"/>
      <c r="AP7" s="71"/>
    </row>
    <row r="8" spans="1:42" ht="30" customHeight="1" x14ac:dyDescent="0.3">
      <c r="A8" s="22"/>
      <c r="B8" s="347" t="s">
        <v>126</v>
      </c>
      <c r="C8" s="347"/>
      <c r="D8" s="347"/>
      <c r="E8" s="347" t="s">
        <v>231</v>
      </c>
      <c r="F8" s="347"/>
      <c r="G8" s="347"/>
      <c r="H8" s="22"/>
      <c r="I8" s="345" t="s">
        <v>14</v>
      </c>
      <c r="J8" s="345"/>
      <c r="K8" s="345"/>
      <c r="L8" s="345" t="s">
        <v>237</v>
      </c>
      <c r="M8" s="345"/>
      <c r="N8" s="345"/>
      <c r="O8" s="22"/>
      <c r="P8" s="344" t="s">
        <v>40</v>
      </c>
      <c r="Q8" s="344"/>
      <c r="R8" s="344"/>
      <c r="S8" s="344" t="s">
        <v>240</v>
      </c>
      <c r="T8" s="344"/>
      <c r="U8" s="344"/>
      <c r="V8" s="22"/>
      <c r="W8" s="344" t="s">
        <v>40</v>
      </c>
      <c r="X8" s="344"/>
      <c r="Y8" s="344"/>
      <c r="Z8" s="344" t="s">
        <v>242</v>
      </c>
      <c r="AA8" s="344"/>
      <c r="AB8" s="344"/>
      <c r="AC8" s="22"/>
      <c r="AD8" s="345" t="s">
        <v>14</v>
      </c>
      <c r="AE8" s="345"/>
      <c r="AF8" s="345"/>
      <c r="AG8" s="345" t="s">
        <v>245</v>
      </c>
      <c r="AH8" s="345"/>
      <c r="AI8" s="345"/>
      <c r="AJ8" s="22"/>
      <c r="AK8" s="349" t="s">
        <v>29</v>
      </c>
      <c r="AL8" s="349"/>
      <c r="AM8" s="349"/>
      <c r="AN8" s="349" t="s">
        <v>248</v>
      </c>
      <c r="AO8" s="349"/>
      <c r="AP8" s="349"/>
    </row>
    <row r="9" spans="1:42" ht="30" customHeight="1" x14ac:dyDescent="0.3">
      <c r="B9" s="347" t="s">
        <v>34</v>
      </c>
      <c r="C9" s="347"/>
      <c r="D9" s="347" t="s">
        <v>35</v>
      </c>
      <c r="E9" s="347"/>
      <c r="F9" s="347" t="s">
        <v>15</v>
      </c>
      <c r="G9" s="347"/>
      <c r="I9" s="345" t="s">
        <v>42</v>
      </c>
      <c r="J9" s="345"/>
      <c r="K9" s="345" t="s">
        <v>35</v>
      </c>
      <c r="L9" s="345"/>
      <c r="M9" s="345" t="s">
        <v>15</v>
      </c>
      <c r="N9" s="345"/>
      <c r="P9" s="344" t="s">
        <v>50</v>
      </c>
      <c r="Q9" s="344"/>
      <c r="R9" s="344" t="s">
        <v>35</v>
      </c>
      <c r="S9" s="344"/>
      <c r="T9" s="344" t="s">
        <v>41</v>
      </c>
      <c r="U9" s="344"/>
      <c r="W9" s="344" t="s">
        <v>55</v>
      </c>
      <c r="X9" s="344"/>
      <c r="Y9" s="344" t="s">
        <v>48</v>
      </c>
      <c r="Z9" s="344"/>
      <c r="AA9" s="344" t="s">
        <v>41</v>
      </c>
      <c r="AB9" s="344"/>
      <c r="AD9" s="345" t="s">
        <v>23</v>
      </c>
      <c r="AE9" s="345"/>
      <c r="AF9" s="345" t="s">
        <v>19</v>
      </c>
      <c r="AG9" s="345"/>
      <c r="AH9" s="345" t="s">
        <v>15</v>
      </c>
      <c r="AI9" s="345"/>
      <c r="AK9" s="349" t="s">
        <v>28</v>
      </c>
      <c r="AL9" s="349"/>
      <c r="AM9" s="349" t="s">
        <v>54</v>
      </c>
      <c r="AN9" s="349"/>
      <c r="AO9" s="349" t="s">
        <v>15</v>
      </c>
      <c r="AP9" s="349"/>
    </row>
    <row r="10" spans="1:42" ht="30" customHeight="1" x14ac:dyDescent="0.3">
      <c r="A10" s="22" t="s">
        <v>201</v>
      </c>
      <c r="B10" s="23">
        <v>7</v>
      </c>
      <c r="C10" s="23">
        <v>8</v>
      </c>
      <c r="D10" s="24">
        <v>9</v>
      </c>
      <c r="E10" s="23">
        <v>10</v>
      </c>
      <c r="F10" s="23">
        <v>11</v>
      </c>
      <c r="G10" s="23">
        <v>12</v>
      </c>
      <c r="H10" s="22" t="s">
        <v>201</v>
      </c>
      <c r="I10" s="23">
        <v>7</v>
      </c>
      <c r="J10" s="23">
        <v>8</v>
      </c>
      <c r="K10" s="24">
        <v>9</v>
      </c>
      <c r="L10" s="23">
        <v>10</v>
      </c>
      <c r="M10" s="23">
        <v>11</v>
      </c>
      <c r="N10" s="23">
        <v>12</v>
      </c>
      <c r="O10" s="22" t="s">
        <v>201</v>
      </c>
      <c r="P10" s="23">
        <v>7</v>
      </c>
      <c r="Q10" s="23">
        <v>8</v>
      </c>
      <c r="R10" s="24">
        <v>9</v>
      </c>
      <c r="S10" s="23">
        <v>10</v>
      </c>
      <c r="T10" s="23">
        <v>11</v>
      </c>
      <c r="U10" s="23">
        <v>12</v>
      </c>
      <c r="V10" s="22" t="s">
        <v>201</v>
      </c>
      <c r="W10" s="23">
        <v>7</v>
      </c>
      <c r="X10" s="23">
        <v>8</v>
      </c>
      <c r="Y10" s="24">
        <v>9</v>
      </c>
      <c r="Z10" s="23">
        <v>10</v>
      </c>
      <c r="AA10" s="23">
        <v>11</v>
      </c>
      <c r="AB10" s="23">
        <v>12</v>
      </c>
      <c r="AC10" s="22" t="s">
        <v>201</v>
      </c>
      <c r="AD10" s="23">
        <v>7</v>
      </c>
      <c r="AE10" s="23">
        <v>8</v>
      </c>
      <c r="AF10" s="24">
        <v>9</v>
      </c>
      <c r="AG10" s="23">
        <v>10</v>
      </c>
      <c r="AH10" s="23">
        <v>11</v>
      </c>
      <c r="AI10" s="23">
        <v>12</v>
      </c>
      <c r="AJ10" s="22" t="s">
        <v>201</v>
      </c>
      <c r="AK10" s="23">
        <v>7</v>
      </c>
      <c r="AL10" s="23">
        <v>8</v>
      </c>
      <c r="AM10" s="24">
        <v>9</v>
      </c>
      <c r="AN10" s="23">
        <v>10</v>
      </c>
      <c r="AO10" s="23">
        <v>11</v>
      </c>
      <c r="AP10" s="23">
        <v>12</v>
      </c>
    </row>
    <row r="11" spans="1:42" ht="30" customHeight="1" x14ac:dyDescent="0.3">
      <c r="A11" s="22" t="s">
        <v>202</v>
      </c>
      <c r="B11" s="25" t="s">
        <v>139</v>
      </c>
      <c r="C11" s="25" t="s">
        <v>252</v>
      </c>
      <c r="D11" s="25" t="s">
        <v>151</v>
      </c>
      <c r="E11" s="25" t="s">
        <v>141</v>
      </c>
      <c r="F11" s="25" t="s">
        <v>253</v>
      </c>
      <c r="G11" s="25" t="s">
        <v>254</v>
      </c>
      <c r="H11" s="22" t="s">
        <v>202</v>
      </c>
      <c r="I11" s="25" t="s">
        <v>214</v>
      </c>
      <c r="J11" s="25" t="s">
        <v>101</v>
      </c>
      <c r="K11" s="25" t="s">
        <v>149</v>
      </c>
      <c r="L11" s="25" t="s">
        <v>376</v>
      </c>
      <c r="M11" s="25" t="s">
        <v>376</v>
      </c>
      <c r="N11" s="25" t="s">
        <v>376</v>
      </c>
      <c r="O11" s="22" t="s">
        <v>202</v>
      </c>
      <c r="P11" s="25" t="s">
        <v>154</v>
      </c>
      <c r="Q11" s="25" t="s">
        <v>376</v>
      </c>
      <c r="R11" s="25" t="s">
        <v>156</v>
      </c>
      <c r="S11" s="25" t="s">
        <v>159</v>
      </c>
      <c r="T11" s="25" t="s">
        <v>157</v>
      </c>
      <c r="U11" s="25" t="s">
        <v>376</v>
      </c>
      <c r="V11" s="22" t="s">
        <v>202</v>
      </c>
      <c r="W11" s="257" t="s">
        <v>260</v>
      </c>
      <c r="X11" s="257" t="s">
        <v>158</v>
      </c>
      <c r="Y11" s="257" t="s">
        <v>164</v>
      </c>
      <c r="Z11" s="257" t="s">
        <v>157</v>
      </c>
      <c r="AA11" s="257" t="s">
        <v>376</v>
      </c>
      <c r="AB11" s="256" t="s">
        <v>376</v>
      </c>
      <c r="AC11" s="22" t="s">
        <v>202</v>
      </c>
      <c r="AD11" s="257" t="s">
        <v>214</v>
      </c>
      <c r="AE11" s="257" t="s">
        <v>259</v>
      </c>
      <c r="AF11" s="257" t="s">
        <v>147</v>
      </c>
      <c r="AG11" s="257" t="s">
        <v>114</v>
      </c>
      <c r="AH11" s="257" t="s">
        <v>149</v>
      </c>
      <c r="AI11" s="257" t="s">
        <v>216</v>
      </c>
      <c r="AJ11" s="22" t="s">
        <v>202</v>
      </c>
      <c r="AK11" s="25" t="s">
        <v>149</v>
      </c>
      <c r="AL11" s="25" t="s">
        <v>151</v>
      </c>
      <c r="AM11" s="25" t="s">
        <v>147</v>
      </c>
      <c r="AN11" s="25" t="s">
        <v>139</v>
      </c>
      <c r="AO11" s="25" t="s">
        <v>376</v>
      </c>
      <c r="AP11" s="25" t="s">
        <v>216</v>
      </c>
    </row>
    <row r="12" spans="1:42" ht="30" customHeight="1" x14ac:dyDescent="0.3">
      <c r="A12" s="22" t="s">
        <v>203</v>
      </c>
      <c r="B12" s="412">
        <v>1592</v>
      </c>
      <c r="C12" s="412">
        <v>2043</v>
      </c>
      <c r="D12" s="412">
        <v>2028</v>
      </c>
      <c r="E12" s="49">
        <v>2152</v>
      </c>
      <c r="F12" s="49">
        <v>2226</v>
      </c>
      <c r="G12" s="49">
        <v>2196</v>
      </c>
      <c r="H12" s="22" t="s">
        <v>203</v>
      </c>
      <c r="I12" s="49">
        <v>2025</v>
      </c>
      <c r="J12" s="49">
        <v>2268</v>
      </c>
      <c r="K12" s="49">
        <v>2169</v>
      </c>
      <c r="L12" s="49"/>
      <c r="M12" s="49"/>
      <c r="N12" s="49"/>
      <c r="O12" s="22" t="s">
        <v>203</v>
      </c>
      <c r="P12" s="49">
        <v>1043</v>
      </c>
      <c r="Q12" s="49"/>
      <c r="R12" s="49">
        <v>1029</v>
      </c>
      <c r="S12" s="49">
        <v>532</v>
      </c>
      <c r="T12" s="49">
        <v>1170</v>
      </c>
      <c r="U12" s="49"/>
      <c r="V12" s="22" t="s">
        <v>203</v>
      </c>
      <c r="W12" s="49">
        <v>1070</v>
      </c>
      <c r="X12" s="49">
        <v>1075</v>
      </c>
      <c r="Y12" s="49">
        <v>1116</v>
      </c>
      <c r="Z12" s="49">
        <v>1127</v>
      </c>
      <c r="AA12" s="49"/>
      <c r="AB12" s="49"/>
      <c r="AC12" s="22" t="s">
        <v>203</v>
      </c>
      <c r="AD12" s="49">
        <v>2035</v>
      </c>
      <c r="AE12" s="49">
        <v>2069</v>
      </c>
      <c r="AF12" s="49">
        <v>2086</v>
      </c>
      <c r="AG12" s="49">
        <v>2078</v>
      </c>
      <c r="AH12" s="49">
        <v>2188</v>
      </c>
      <c r="AI12" s="49">
        <v>2230</v>
      </c>
      <c r="AJ12" s="22" t="s">
        <v>203</v>
      </c>
      <c r="AK12" s="49">
        <v>2179</v>
      </c>
      <c r="AL12" s="49">
        <v>2042</v>
      </c>
      <c r="AM12" s="49">
        <v>2094</v>
      </c>
      <c r="AN12" s="49">
        <v>2102</v>
      </c>
      <c r="AO12" s="49"/>
      <c r="AP12" s="49">
        <v>2141</v>
      </c>
    </row>
    <row r="13" spans="1:42" ht="30" customHeight="1" x14ac:dyDescent="0.3">
      <c r="A13" s="22" t="s">
        <v>204</v>
      </c>
      <c r="B13" s="27">
        <v>1</v>
      </c>
      <c r="C13" s="27">
        <v>3</v>
      </c>
      <c r="D13" s="27">
        <v>2</v>
      </c>
      <c r="E13" s="27">
        <v>4</v>
      </c>
      <c r="F13" s="27">
        <v>6</v>
      </c>
      <c r="G13" s="27">
        <v>5</v>
      </c>
      <c r="H13" s="22" t="s">
        <v>204</v>
      </c>
      <c r="I13" s="27">
        <v>1</v>
      </c>
      <c r="J13" s="27">
        <v>3</v>
      </c>
      <c r="K13" s="27">
        <v>2</v>
      </c>
      <c r="L13" s="27" t="s">
        <v>207</v>
      </c>
      <c r="M13" s="27" t="s">
        <v>207</v>
      </c>
      <c r="N13" s="27" t="s">
        <v>207</v>
      </c>
      <c r="O13" s="22" t="s">
        <v>204</v>
      </c>
      <c r="P13" s="27">
        <v>3</v>
      </c>
      <c r="Q13" s="27" t="s">
        <v>207</v>
      </c>
      <c r="R13" s="27">
        <v>2</v>
      </c>
      <c r="S13" s="27">
        <v>1</v>
      </c>
      <c r="T13" s="27">
        <v>4</v>
      </c>
      <c r="U13" s="27" t="s">
        <v>207</v>
      </c>
      <c r="V13" s="22" t="s">
        <v>204</v>
      </c>
      <c r="W13" s="27">
        <v>1</v>
      </c>
      <c r="X13" s="27">
        <v>2</v>
      </c>
      <c r="Y13" s="27">
        <v>3</v>
      </c>
      <c r="Z13" s="27">
        <v>4</v>
      </c>
      <c r="AA13" s="27" t="s">
        <v>207</v>
      </c>
      <c r="AB13" s="27" t="s">
        <v>207</v>
      </c>
      <c r="AC13" s="22" t="s">
        <v>204</v>
      </c>
      <c r="AD13" s="27">
        <v>1</v>
      </c>
      <c r="AE13" s="27">
        <v>2</v>
      </c>
      <c r="AF13" s="27">
        <v>4</v>
      </c>
      <c r="AG13" s="27">
        <v>3</v>
      </c>
      <c r="AH13" s="27">
        <v>5</v>
      </c>
      <c r="AI13" s="27">
        <v>6</v>
      </c>
      <c r="AJ13" s="22" t="s">
        <v>204</v>
      </c>
      <c r="AK13" s="27">
        <v>5</v>
      </c>
      <c r="AL13" s="27">
        <v>1</v>
      </c>
      <c r="AM13" s="27">
        <v>2</v>
      </c>
      <c r="AN13" s="27">
        <v>3</v>
      </c>
      <c r="AO13" s="27" t="s">
        <v>207</v>
      </c>
      <c r="AP13" s="27">
        <v>4</v>
      </c>
    </row>
    <row r="14" spans="1:42" s="166" customFormat="1" ht="14.55" customHeight="1" x14ac:dyDescent="0.3">
      <c r="A14" s="54"/>
      <c r="B14" s="71"/>
      <c r="C14" s="71"/>
      <c r="D14" s="71"/>
      <c r="E14" s="71"/>
      <c r="F14" s="71"/>
      <c r="G14" s="71"/>
      <c r="H14" s="54"/>
      <c r="I14" s="71"/>
      <c r="J14" s="71"/>
      <c r="K14" s="71"/>
      <c r="L14" s="71"/>
      <c r="M14" s="71"/>
      <c r="N14" s="71"/>
      <c r="O14" s="54"/>
      <c r="P14" s="71"/>
      <c r="Q14" s="71"/>
      <c r="R14" s="71"/>
      <c r="S14" s="71"/>
      <c r="T14" s="71"/>
      <c r="U14" s="71"/>
      <c r="V14" s="54"/>
      <c r="W14" s="71"/>
      <c r="X14" s="71"/>
      <c r="Y14" s="71"/>
      <c r="Z14" s="71"/>
      <c r="AA14" s="71"/>
      <c r="AB14" s="71"/>
      <c r="AC14" s="54"/>
      <c r="AD14" s="71"/>
      <c r="AE14" s="71"/>
      <c r="AF14" s="71"/>
      <c r="AG14" s="71"/>
      <c r="AH14" s="71"/>
      <c r="AI14" s="71"/>
      <c r="AJ14" s="54"/>
      <c r="AK14" s="71"/>
      <c r="AL14" s="71"/>
      <c r="AM14" s="71"/>
      <c r="AN14" s="71"/>
      <c r="AO14" s="71"/>
      <c r="AP14" s="71"/>
    </row>
    <row r="15" spans="1:42" ht="30" customHeight="1" x14ac:dyDescent="0.3">
      <c r="A15" s="22"/>
      <c r="B15" s="346" t="s">
        <v>61</v>
      </c>
      <c r="C15" s="346"/>
      <c r="D15" s="346"/>
      <c r="E15" s="346" t="s">
        <v>232</v>
      </c>
      <c r="F15" s="346"/>
      <c r="G15" s="346"/>
      <c r="H15" s="22"/>
      <c r="I15" s="350" t="s">
        <v>44</v>
      </c>
      <c r="J15" s="350"/>
      <c r="K15" s="350"/>
      <c r="L15" s="350" t="s">
        <v>39</v>
      </c>
      <c r="M15" s="350"/>
      <c r="N15" s="350"/>
      <c r="O15" s="22"/>
      <c r="P15" s="347" t="s">
        <v>126</v>
      </c>
      <c r="Q15" s="347"/>
      <c r="R15" s="347"/>
      <c r="S15" s="347" t="s">
        <v>47</v>
      </c>
      <c r="T15" s="347"/>
      <c r="U15" s="347"/>
      <c r="V15" s="22"/>
      <c r="W15" s="350" t="s">
        <v>44</v>
      </c>
      <c r="X15" s="350"/>
      <c r="Y15" s="350"/>
      <c r="Z15" s="350" t="s">
        <v>103</v>
      </c>
      <c r="AA15" s="350"/>
      <c r="AB15" s="350"/>
      <c r="AC15" s="22"/>
      <c r="AD15" s="346" t="s">
        <v>61</v>
      </c>
      <c r="AE15" s="346"/>
      <c r="AF15" s="346"/>
      <c r="AG15" s="346" t="s">
        <v>246</v>
      </c>
      <c r="AH15" s="346"/>
      <c r="AI15" s="346"/>
      <c r="AJ15" s="22"/>
      <c r="AK15" s="348" t="s">
        <v>130</v>
      </c>
      <c r="AL15" s="348"/>
      <c r="AM15" s="348"/>
      <c r="AN15" s="348" t="s">
        <v>25</v>
      </c>
      <c r="AO15" s="348"/>
      <c r="AP15" s="348"/>
    </row>
    <row r="16" spans="1:42" ht="30" customHeight="1" x14ac:dyDescent="0.3">
      <c r="A16" s="28"/>
      <c r="B16" s="346" t="s">
        <v>36</v>
      </c>
      <c r="C16" s="346"/>
      <c r="D16" s="346" t="s">
        <v>13</v>
      </c>
      <c r="E16" s="346"/>
      <c r="F16" s="346" t="s">
        <v>15</v>
      </c>
      <c r="G16" s="346"/>
      <c r="H16" s="28"/>
      <c r="I16" s="350" t="s">
        <v>43</v>
      </c>
      <c r="J16" s="350"/>
      <c r="K16" s="350" t="s">
        <v>13</v>
      </c>
      <c r="L16" s="350"/>
      <c r="M16" s="350" t="s">
        <v>41</v>
      </c>
      <c r="N16" s="350"/>
      <c r="O16" s="28"/>
      <c r="P16" s="347" t="s">
        <v>51</v>
      </c>
      <c r="Q16" s="347"/>
      <c r="R16" s="347" t="s">
        <v>48</v>
      </c>
      <c r="S16" s="347"/>
      <c r="T16" s="347" t="s">
        <v>15</v>
      </c>
      <c r="U16" s="347"/>
      <c r="V16" s="28"/>
      <c r="W16" s="350" t="s">
        <v>18</v>
      </c>
      <c r="X16" s="350"/>
      <c r="Y16" s="350" t="s">
        <v>19</v>
      </c>
      <c r="Z16" s="350"/>
      <c r="AA16" s="350" t="s">
        <v>41</v>
      </c>
      <c r="AB16" s="350"/>
      <c r="AC16" s="28"/>
      <c r="AD16" s="346" t="s">
        <v>24</v>
      </c>
      <c r="AE16" s="346"/>
      <c r="AF16" s="346" t="s">
        <v>19</v>
      </c>
      <c r="AG16" s="346"/>
      <c r="AH16" s="346" t="s">
        <v>15</v>
      </c>
      <c r="AI16" s="346"/>
      <c r="AJ16" s="28"/>
      <c r="AK16" s="348" t="s">
        <v>59</v>
      </c>
      <c r="AL16" s="348"/>
      <c r="AM16" s="348" t="s">
        <v>54</v>
      </c>
      <c r="AN16" s="348"/>
      <c r="AO16" s="348" t="s">
        <v>15</v>
      </c>
      <c r="AP16" s="348"/>
    </row>
    <row r="17" spans="1:42" ht="30" customHeight="1" x14ac:dyDescent="0.3">
      <c r="A17" s="22" t="s">
        <v>201</v>
      </c>
      <c r="B17" s="23">
        <v>1</v>
      </c>
      <c r="C17" s="23">
        <v>2</v>
      </c>
      <c r="D17" s="24">
        <v>3</v>
      </c>
      <c r="E17" s="23">
        <v>4</v>
      </c>
      <c r="F17" s="23">
        <v>5</v>
      </c>
      <c r="G17" s="23">
        <v>6</v>
      </c>
      <c r="H17" s="22" t="s">
        <v>201</v>
      </c>
      <c r="I17" s="23">
        <v>1</v>
      </c>
      <c r="J17" s="23">
        <v>2</v>
      </c>
      <c r="K17" s="24">
        <v>3</v>
      </c>
      <c r="L17" s="23">
        <v>4</v>
      </c>
      <c r="M17" s="23">
        <v>5</v>
      </c>
      <c r="N17" s="23">
        <v>6</v>
      </c>
      <c r="O17" s="22" t="s">
        <v>201</v>
      </c>
      <c r="P17" s="23">
        <v>1</v>
      </c>
      <c r="Q17" s="23">
        <v>2</v>
      </c>
      <c r="R17" s="24">
        <v>3</v>
      </c>
      <c r="S17" s="23">
        <v>4</v>
      </c>
      <c r="T17" s="23">
        <v>5</v>
      </c>
      <c r="U17" s="23">
        <v>6</v>
      </c>
      <c r="V17" s="22" t="s">
        <v>201</v>
      </c>
      <c r="W17" s="23">
        <v>1</v>
      </c>
      <c r="X17" s="23">
        <v>2</v>
      </c>
      <c r="Y17" s="24">
        <v>3</v>
      </c>
      <c r="Z17" s="23">
        <v>4</v>
      </c>
      <c r="AA17" s="23">
        <v>5</v>
      </c>
      <c r="AB17" s="23">
        <v>6</v>
      </c>
      <c r="AC17" s="22" t="s">
        <v>201</v>
      </c>
      <c r="AD17" s="23">
        <v>1</v>
      </c>
      <c r="AE17" s="23">
        <v>2</v>
      </c>
      <c r="AF17" s="24">
        <v>3</v>
      </c>
      <c r="AG17" s="23">
        <v>4</v>
      </c>
      <c r="AH17" s="23">
        <v>5</v>
      </c>
      <c r="AI17" s="23">
        <v>6</v>
      </c>
      <c r="AJ17" s="22" t="s">
        <v>201</v>
      </c>
      <c r="AK17" s="23">
        <v>1</v>
      </c>
      <c r="AL17" s="23">
        <v>2</v>
      </c>
      <c r="AM17" s="24">
        <v>3</v>
      </c>
      <c r="AN17" s="23">
        <v>4</v>
      </c>
      <c r="AO17" s="23">
        <v>5</v>
      </c>
      <c r="AP17" s="23">
        <v>6</v>
      </c>
    </row>
    <row r="18" spans="1:42" ht="30" customHeight="1" x14ac:dyDescent="0.3">
      <c r="A18" s="22" t="s">
        <v>202</v>
      </c>
      <c r="B18" s="25" t="s">
        <v>255</v>
      </c>
      <c r="C18" s="25" t="s">
        <v>372</v>
      </c>
      <c r="D18" s="29" t="s">
        <v>376</v>
      </c>
      <c r="E18" s="29" t="s">
        <v>376</v>
      </c>
      <c r="F18" s="29" t="s">
        <v>221</v>
      </c>
      <c r="G18" s="29" t="s">
        <v>149</v>
      </c>
      <c r="H18" s="22" t="s">
        <v>202</v>
      </c>
      <c r="I18" s="25" t="s">
        <v>102</v>
      </c>
      <c r="J18" s="25" t="s">
        <v>158</v>
      </c>
      <c r="K18" s="25" t="s">
        <v>159</v>
      </c>
      <c r="L18" s="25" t="s">
        <v>157</v>
      </c>
      <c r="M18" s="25" t="s">
        <v>260</v>
      </c>
      <c r="N18" s="25" t="s">
        <v>376</v>
      </c>
      <c r="O18" s="22" t="s">
        <v>202</v>
      </c>
      <c r="P18" s="256" t="s">
        <v>141</v>
      </c>
      <c r="Q18" s="257" t="s">
        <v>147</v>
      </c>
      <c r="R18" s="257" t="s">
        <v>372</v>
      </c>
      <c r="S18" s="257" t="s">
        <v>254</v>
      </c>
      <c r="T18" s="257" t="s">
        <v>253</v>
      </c>
      <c r="U18" s="257" t="s">
        <v>216</v>
      </c>
      <c r="V18" s="22" t="s">
        <v>202</v>
      </c>
      <c r="W18" s="256" t="s">
        <v>102</v>
      </c>
      <c r="X18" s="257" t="s">
        <v>155</v>
      </c>
      <c r="Y18" s="257" t="s">
        <v>260</v>
      </c>
      <c r="Z18" s="257" t="s">
        <v>158</v>
      </c>
      <c r="AA18" s="257" t="s">
        <v>159</v>
      </c>
      <c r="AB18" s="257" t="s">
        <v>261</v>
      </c>
      <c r="AC18" s="22" t="s">
        <v>202</v>
      </c>
      <c r="AD18" s="256" t="s">
        <v>255</v>
      </c>
      <c r="AE18" s="258" t="s">
        <v>151</v>
      </c>
      <c r="AF18" s="257" t="s">
        <v>147</v>
      </c>
      <c r="AG18" s="257" t="s">
        <v>221</v>
      </c>
      <c r="AH18" s="257" t="s">
        <v>372</v>
      </c>
      <c r="AI18" s="257" t="s">
        <v>216</v>
      </c>
      <c r="AJ18" s="22" t="s">
        <v>202</v>
      </c>
      <c r="AK18" s="25" t="s">
        <v>155</v>
      </c>
      <c r="AL18" s="25" t="s">
        <v>158</v>
      </c>
      <c r="AM18" s="25" t="s">
        <v>102</v>
      </c>
      <c r="AN18" s="25" t="s">
        <v>156</v>
      </c>
      <c r="AO18" s="25" t="s">
        <v>159</v>
      </c>
      <c r="AP18" s="25" t="s">
        <v>263</v>
      </c>
    </row>
    <row r="19" spans="1:42" ht="30" customHeight="1" x14ac:dyDescent="0.3">
      <c r="A19" s="22" t="s">
        <v>203</v>
      </c>
      <c r="B19" s="49">
        <v>2272</v>
      </c>
      <c r="C19" s="49">
        <v>2484</v>
      </c>
      <c r="D19" s="49"/>
      <c r="E19" s="49"/>
      <c r="F19" s="49">
        <v>2425</v>
      </c>
      <c r="G19" s="49">
        <v>2520</v>
      </c>
      <c r="H19" s="22" t="s">
        <v>203</v>
      </c>
      <c r="I19" s="49">
        <v>1132</v>
      </c>
      <c r="J19" s="49">
        <v>1207</v>
      </c>
      <c r="K19" s="49">
        <v>1212</v>
      </c>
      <c r="L19" s="49">
        <v>1340</v>
      </c>
      <c r="M19" s="49">
        <v>1141</v>
      </c>
      <c r="N19" s="49"/>
      <c r="O19" s="22" t="s">
        <v>203</v>
      </c>
      <c r="P19" s="49">
        <v>2110</v>
      </c>
      <c r="Q19" s="49">
        <v>2120</v>
      </c>
      <c r="R19" s="49">
        <v>2167</v>
      </c>
      <c r="S19" s="49">
        <v>2283</v>
      </c>
      <c r="T19" s="49">
        <v>2162</v>
      </c>
      <c r="U19" s="49">
        <v>2262</v>
      </c>
      <c r="V19" s="22" t="s">
        <v>203</v>
      </c>
      <c r="W19" s="49">
        <v>1150</v>
      </c>
      <c r="X19" s="49">
        <v>1143</v>
      </c>
      <c r="Y19" s="49">
        <v>1135</v>
      </c>
      <c r="Z19" s="49">
        <v>1209</v>
      </c>
      <c r="AA19" s="49">
        <v>1202</v>
      </c>
      <c r="AB19" s="49">
        <v>1192</v>
      </c>
      <c r="AC19" s="22" t="s">
        <v>203</v>
      </c>
      <c r="AD19" s="49">
        <v>2247</v>
      </c>
      <c r="AE19" s="49">
        <v>2293</v>
      </c>
      <c r="AF19" s="49">
        <v>2378</v>
      </c>
      <c r="AG19" s="49">
        <v>2403</v>
      </c>
      <c r="AH19" s="49">
        <v>2419</v>
      </c>
      <c r="AI19" s="49">
        <v>2541</v>
      </c>
      <c r="AJ19" s="22" t="s">
        <v>203</v>
      </c>
      <c r="AK19" s="49">
        <v>2347</v>
      </c>
      <c r="AL19" s="49">
        <v>2534</v>
      </c>
      <c r="AM19" s="49">
        <v>2435</v>
      </c>
      <c r="AN19" s="49">
        <v>2564</v>
      </c>
      <c r="AO19" s="49">
        <v>2487</v>
      </c>
      <c r="AP19" s="49">
        <v>3219</v>
      </c>
    </row>
    <row r="20" spans="1:42" ht="30" customHeight="1" x14ac:dyDescent="0.3">
      <c r="A20" s="22" t="s">
        <v>204</v>
      </c>
      <c r="B20" s="27">
        <v>1</v>
      </c>
      <c r="C20" s="27">
        <v>3</v>
      </c>
      <c r="D20" s="27" t="s">
        <v>207</v>
      </c>
      <c r="E20" s="27" t="s">
        <v>207</v>
      </c>
      <c r="F20" s="27">
        <v>2</v>
      </c>
      <c r="G20" s="27">
        <v>4</v>
      </c>
      <c r="H20" s="22" t="s">
        <v>204</v>
      </c>
      <c r="I20" s="27">
        <v>1</v>
      </c>
      <c r="J20" s="27">
        <v>3</v>
      </c>
      <c r="K20" s="27">
        <v>4</v>
      </c>
      <c r="L20" s="27">
        <v>5</v>
      </c>
      <c r="M20" s="27">
        <v>2</v>
      </c>
      <c r="N20" s="27" t="s">
        <v>207</v>
      </c>
      <c r="O20" s="22" t="s">
        <v>204</v>
      </c>
      <c r="P20" s="27">
        <v>1</v>
      </c>
      <c r="Q20" s="27">
        <v>2</v>
      </c>
      <c r="R20" s="27">
        <v>4</v>
      </c>
      <c r="S20" s="27">
        <v>6</v>
      </c>
      <c r="T20" s="27">
        <v>3</v>
      </c>
      <c r="U20" s="27">
        <v>5</v>
      </c>
      <c r="V20" s="22" t="s">
        <v>204</v>
      </c>
      <c r="W20" s="27">
        <v>3</v>
      </c>
      <c r="X20" s="27">
        <v>2</v>
      </c>
      <c r="Y20" s="27">
        <v>1</v>
      </c>
      <c r="Z20" s="27">
        <v>6</v>
      </c>
      <c r="AA20" s="27">
        <v>5</v>
      </c>
      <c r="AB20" s="27">
        <v>4</v>
      </c>
      <c r="AC20" s="22" t="s">
        <v>204</v>
      </c>
      <c r="AD20" s="27">
        <v>1</v>
      </c>
      <c r="AE20" s="27">
        <v>2</v>
      </c>
      <c r="AF20" s="27">
        <v>3</v>
      </c>
      <c r="AG20" s="27">
        <v>4</v>
      </c>
      <c r="AH20" s="27">
        <v>5</v>
      </c>
      <c r="AI20" s="27">
        <v>6</v>
      </c>
      <c r="AJ20" s="22" t="s">
        <v>204</v>
      </c>
      <c r="AK20" s="27">
        <v>1</v>
      </c>
      <c r="AL20" s="27">
        <v>4</v>
      </c>
      <c r="AM20" s="27">
        <v>2</v>
      </c>
      <c r="AN20" s="27">
        <v>5</v>
      </c>
      <c r="AO20" s="27">
        <v>3</v>
      </c>
      <c r="AP20" s="27">
        <v>6</v>
      </c>
    </row>
    <row r="21" spans="1:42" s="166" customFormat="1" ht="14.55" customHeight="1" x14ac:dyDescent="0.3">
      <c r="A21" s="54"/>
      <c r="B21" s="71"/>
      <c r="C21" s="71"/>
      <c r="D21" s="71"/>
      <c r="E21" s="71"/>
      <c r="F21" s="71"/>
      <c r="G21" s="71"/>
      <c r="H21" s="54"/>
      <c r="I21" s="71"/>
      <c r="J21" s="71"/>
      <c r="K21" s="71"/>
      <c r="L21" s="71"/>
      <c r="M21" s="71"/>
      <c r="N21" s="71"/>
      <c r="O21" s="54"/>
      <c r="P21" s="71"/>
      <c r="Q21" s="71"/>
      <c r="R21" s="71"/>
      <c r="S21" s="71"/>
      <c r="T21" s="71"/>
      <c r="U21" s="71"/>
      <c r="V21" s="54"/>
      <c r="W21" s="71"/>
      <c r="X21" s="71"/>
      <c r="Y21" s="71"/>
      <c r="Z21" s="71"/>
      <c r="AA21" s="71"/>
      <c r="AB21" s="71"/>
      <c r="AC21" s="54"/>
      <c r="AD21" s="71"/>
      <c r="AE21" s="71"/>
      <c r="AF21" s="71"/>
      <c r="AG21" s="71"/>
      <c r="AH21" s="71"/>
      <c r="AI21" s="71"/>
      <c r="AJ21" s="54"/>
      <c r="AK21" s="71"/>
      <c r="AL21" s="71"/>
      <c r="AM21" s="71"/>
      <c r="AN21" s="71"/>
      <c r="AO21" s="71"/>
      <c r="AP21" s="71"/>
    </row>
    <row r="22" spans="1:42" ht="30" customHeight="1" x14ac:dyDescent="0.3">
      <c r="A22" s="22"/>
      <c r="B22" s="346" t="s">
        <v>61</v>
      </c>
      <c r="C22" s="346"/>
      <c r="D22" s="346"/>
      <c r="E22" s="346" t="s">
        <v>233</v>
      </c>
      <c r="F22" s="346"/>
      <c r="G22" s="346"/>
      <c r="H22" s="22"/>
      <c r="I22" s="350" t="s">
        <v>44</v>
      </c>
      <c r="J22" s="350"/>
      <c r="K22" s="350"/>
      <c r="L22" s="350" t="s">
        <v>238</v>
      </c>
      <c r="M22" s="350"/>
      <c r="N22" s="350"/>
      <c r="O22" s="22"/>
      <c r="P22" s="346" t="s">
        <v>61</v>
      </c>
      <c r="Q22" s="346"/>
      <c r="R22" s="346"/>
      <c r="S22" s="346" t="s">
        <v>241</v>
      </c>
      <c r="T22" s="346"/>
      <c r="U22" s="346"/>
      <c r="V22" s="22"/>
      <c r="W22" s="344" t="s">
        <v>40</v>
      </c>
      <c r="X22" s="344"/>
      <c r="Y22" s="344"/>
      <c r="Z22" s="344" t="s">
        <v>243</v>
      </c>
      <c r="AA22" s="344"/>
      <c r="AB22" s="344"/>
      <c r="AC22" s="22"/>
      <c r="AD22" s="347" t="s">
        <v>126</v>
      </c>
      <c r="AE22" s="347"/>
      <c r="AF22" s="347"/>
      <c r="AG22" s="347" t="s">
        <v>247</v>
      </c>
      <c r="AH22" s="347"/>
      <c r="AI22" s="347"/>
      <c r="AJ22" s="22"/>
      <c r="AK22" s="349" t="s">
        <v>117</v>
      </c>
      <c r="AL22" s="349"/>
      <c r="AM22" s="349"/>
      <c r="AN22" s="349" t="s">
        <v>249</v>
      </c>
      <c r="AO22" s="349"/>
      <c r="AP22" s="349"/>
    </row>
    <row r="23" spans="1:42" ht="30" customHeight="1" x14ac:dyDescent="0.3">
      <c r="A23" s="28"/>
      <c r="B23" s="346" t="s">
        <v>37</v>
      </c>
      <c r="C23" s="346"/>
      <c r="D23" s="346" t="s">
        <v>35</v>
      </c>
      <c r="E23" s="346"/>
      <c r="F23" s="346" t="s">
        <v>15</v>
      </c>
      <c r="G23" s="346"/>
      <c r="H23" s="28"/>
      <c r="I23" s="350" t="s">
        <v>45</v>
      </c>
      <c r="J23" s="350"/>
      <c r="K23" s="350" t="s">
        <v>35</v>
      </c>
      <c r="L23" s="350"/>
      <c r="M23" s="350" t="s">
        <v>41</v>
      </c>
      <c r="N23" s="350"/>
      <c r="O23" s="28"/>
      <c r="P23" s="346" t="s">
        <v>52</v>
      </c>
      <c r="Q23" s="346"/>
      <c r="R23" s="346" t="s">
        <v>48</v>
      </c>
      <c r="S23" s="346"/>
      <c r="T23" s="346" t="s">
        <v>15</v>
      </c>
      <c r="U23" s="346"/>
      <c r="V23" s="28"/>
      <c r="W23" s="344" t="s">
        <v>20</v>
      </c>
      <c r="X23" s="344"/>
      <c r="Y23" s="344" t="s">
        <v>19</v>
      </c>
      <c r="Z23" s="344"/>
      <c r="AA23" s="344" t="s">
        <v>41</v>
      </c>
      <c r="AB23" s="344"/>
      <c r="AC23" s="28"/>
      <c r="AD23" s="347" t="s">
        <v>26</v>
      </c>
      <c r="AE23" s="347"/>
      <c r="AF23" s="347" t="s">
        <v>19</v>
      </c>
      <c r="AG23" s="347"/>
      <c r="AH23" s="347" t="s">
        <v>15</v>
      </c>
      <c r="AI23" s="347"/>
      <c r="AJ23" s="28"/>
      <c r="AK23" s="349" t="s">
        <v>60</v>
      </c>
      <c r="AL23" s="349"/>
      <c r="AM23" s="349" t="s">
        <v>54</v>
      </c>
      <c r="AN23" s="349"/>
      <c r="AO23" s="349" t="s">
        <v>15</v>
      </c>
      <c r="AP23" s="349"/>
    </row>
    <row r="24" spans="1:42" ht="30" customHeight="1" x14ac:dyDescent="0.3">
      <c r="A24" s="22" t="s">
        <v>201</v>
      </c>
      <c r="B24" s="23">
        <v>7</v>
      </c>
      <c r="C24" s="23">
        <v>8</v>
      </c>
      <c r="D24" s="24">
        <v>9</v>
      </c>
      <c r="E24" s="23">
        <v>10</v>
      </c>
      <c r="F24" s="23">
        <v>11</v>
      </c>
      <c r="G24" s="23">
        <v>12</v>
      </c>
      <c r="H24" s="22" t="s">
        <v>201</v>
      </c>
      <c r="I24" s="23">
        <v>7</v>
      </c>
      <c r="J24" s="23">
        <v>8</v>
      </c>
      <c r="K24" s="24">
        <v>9</v>
      </c>
      <c r="L24" s="23">
        <v>10</v>
      </c>
      <c r="M24" s="23">
        <v>11</v>
      </c>
      <c r="N24" s="23">
        <v>12</v>
      </c>
      <c r="O24" s="22" t="s">
        <v>201</v>
      </c>
      <c r="P24" s="23">
        <v>7</v>
      </c>
      <c r="Q24" s="23">
        <v>8</v>
      </c>
      <c r="R24" s="24">
        <v>9</v>
      </c>
      <c r="S24" s="23">
        <v>10</v>
      </c>
      <c r="T24" s="23">
        <v>11</v>
      </c>
      <c r="U24" s="23">
        <v>12</v>
      </c>
      <c r="V24" s="22" t="s">
        <v>201</v>
      </c>
      <c r="W24" s="23">
        <v>7</v>
      </c>
      <c r="X24" s="23">
        <v>8</v>
      </c>
      <c r="Y24" s="24">
        <v>9</v>
      </c>
      <c r="Z24" s="23">
        <v>10</v>
      </c>
      <c r="AA24" s="23">
        <v>11</v>
      </c>
      <c r="AB24" s="23">
        <v>12</v>
      </c>
      <c r="AC24" s="22" t="s">
        <v>201</v>
      </c>
      <c r="AD24" s="23">
        <v>7</v>
      </c>
      <c r="AE24" s="23">
        <v>8</v>
      </c>
      <c r="AF24" s="24">
        <v>9</v>
      </c>
      <c r="AG24" s="23">
        <v>10</v>
      </c>
      <c r="AH24" s="23">
        <v>11</v>
      </c>
      <c r="AI24" s="23">
        <v>12</v>
      </c>
      <c r="AJ24" s="22" t="s">
        <v>201</v>
      </c>
      <c r="AK24" s="23">
        <v>7</v>
      </c>
      <c r="AL24" s="23">
        <v>8</v>
      </c>
      <c r="AM24" s="24">
        <v>9</v>
      </c>
      <c r="AN24" s="23">
        <v>10</v>
      </c>
      <c r="AO24" s="23">
        <v>11</v>
      </c>
      <c r="AP24" s="23">
        <v>12</v>
      </c>
    </row>
    <row r="25" spans="1:42" ht="30" customHeight="1" x14ac:dyDescent="0.3">
      <c r="A25" s="22" t="s">
        <v>202</v>
      </c>
      <c r="B25" s="25" t="s">
        <v>151</v>
      </c>
      <c r="C25" s="25" t="s">
        <v>147</v>
      </c>
      <c r="D25" s="29" t="s">
        <v>139</v>
      </c>
      <c r="E25" s="29" t="s">
        <v>257</v>
      </c>
      <c r="F25" s="29" t="s">
        <v>216</v>
      </c>
      <c r="G25" s="29" t="s">
        <v>376</v>
      </c>
      <c r="H25" s="22" t="s">
        <v>202</v>
      </c>
      <c r="I25" s="25" t="s">
        <v>155</v>
      </c>
      <c r="J25" s="25" t="s">
        <v>261</v>
      </c>
      <c r="K25" s="25" t="s">
        <v>164</v>
      </c>
      <c r="L25" s="25" t="s">
        <v>262</v>
      </c>
      <c r="M25" s="25" t="s">
        <v>154</v>
      </c>
      <c r="N25" s="25" t="s">
        <v>376</v>
      </c>
      <c r="O25" s="22" t="s">
        <v>202</v>
      </c>
      <c r="P25" s="256" t="s">
        <v>149</v>
      </c>
      <c r="Q25" s="257" t="s">
        <v>139</v>
      </c>
      <c r="R25" s="257" t="s">
        <v>257</v>
      </c>
      <c r="S25" s="257" t="s">
        <v>376</v>
      </c>
      <c r="T25" s="257" t="s">
        <v>376</v>
      </c>
      <c r="U25" s="257" t="s">
        <v>376</v>
      </c>
      <c r="V25" s="22" t="s">
        <v>202</v>
      </c>
      <c r="W25" s="257" t="s">
        <v>159</v>
      </c>
      <c r="X25" s="257" t="s">
        <v>155</v>
      </c>
      <c r="Y25" s="257" t="s">
        <v>161</v>
      </c>
      <c r="Z25" s="257" t="s">
        <v>156</v>
      </c>
      <c r="AA25" s="257" t="s">
        <v>154</v>
      </c>
      <c r="AB25" s="257" t="s">
        <v>262</v>
      </c>
      <c r="AC25" s="22" t="s">
        <v>202</v>
      </c>
      <c r="AD25" s="256" t="s">
        <v>250</v>
      </c>
      <c r="AE25" s="257" t="s">
        <v>139</v>
      </c>
      <c r="AF25" s="257" t="s">
        <v>151</v>
      </c>
      <c r="AG25" s="257" t="s">
        <v>252</v>
      </c>
      <c r="AH25" s="257" t="s">
        <v>145</v>
      </c>
      <c r="AI25" s="256" t="s">
        <v>251</v>
      </c>
      <c r="AJ25" s="22" t="s">
        <v>202</v>
      </c>
      <c r="AK25" s="25" t="s">
        <v>155</v>
      </c>
      <c r="AL25" s="25" t="s">
        <v>161</v>
      </c>
      <c r="AM25" s="25" t="s">
        <v>264</v>
      </c>
      <c r="AN25" s="25" t="s">
        <v>165</v>
      </c>
      <c r="AO25" s="25" t="s">
        <v>376</v>
      </c>
      <c r="AP25" s="25" t="s">
        <v>262</v>
      </c>
    </row>
    <row r="26" spans="1:42" ht="30" customHeight="1" x14ac:dyDescent="0.3">
      <c r="A26" s="22" t="s">
        <v>203</v>
      </c>
      <c r="B26" s="49">
        <v>2291</v>
      </c>
      <c r="C26" s="49">
        <v>2377</v>
      </c>
      <c r="D26" s="49">
        <v>2543</v>
      </c>
      <c r="E26" s="49">
        <v>2588</v>
      </c>
      <c r="F26" s="49">
        <v>2500</v>
      </c>
      <c r="G26" s="49"/>
      <c r="H26" s="22" t="s">
        <v>203</v>
      </c>
      <c r="I26" s="49">
        <v>1138</v>
      </c>
      <c r="J26" s="49">
        <v>1215</v>
      </c>
      <c r="K26" s="49">
        <v>1225</v>
      </c>
      <c r="L26" s="49">
        <v>1273</v>
      </c>
      <c r="M26" s="49">
        <v>1255</v>
      </c>
      <c r="N26" s="49"/>
      <c r="O26" s="22" t="s">
        <v>203</v>
      </c>
      <c r="P26" s="49">
        <v>2515</v>
      </c>
      <c r="Q26" s="49">
        <v>2568</v>
      </c>
      <c r="R26" s="49">
        <v>2553</v>
      </c>
      <c r="S26" s="49"/>
      <c r="T26" s="49"/>
      <c r="U26" s="49"/>
      <c r="V26" s="22" t="s">
        <v>203</v>
      </c>
      <c r="W26" s="49">
        <v>1044</v>
      </c>
      <c r="X26" s="49">
        <v>594</v>
      </c>
      <c r="Y26" s="49">
        <v>1079</v>
      </c>
      <c r="Z26" s="49">
        <v>1010</v>
      </c>
      <c r="AA26" s="49">
        <v>1022</v>
      </c>
      <c r="AB26" s="49">
        <v>1120</v>
      </c>
      <c r="AC26" s="22" t="s">
        <v>203</v>
      </c>
      <c r="AD26" s="49">
        <v>1553</v>
      </c>
      <c r="AE26" s="49">
        <v>1550</v>
      </c>
      <c r="AF26" s="49">
        <v>2023</v>
      </c>
      <c r="AG26" s="49">
        <v>2057</v>
      </c>
      <c r="AH26" s="49">
        <v>2133</v>
      </c>
      <c r="AI26" s="49">
        <v>2096</v>
      </c>
      <c r="AJ26" s="22" t="s">
        <v>203</v>
      </c>
      <c r="AK26" s="49">
        <v>2076</v>
      </c>
      <c r="AL26" s="49">
        <v>2168</v>
      </c>
      <c r="AM26" s="49">
        <v>2121</v>
      </c>
      <c r="AN26" s="49">
        <v>2145</v>
      </c>
      <c r="AO26" s="49"/>
      <c r="AP26" s="49">
        <v>2232</v>
      </c>
    </row>
    <row r="27" spans="1:42" ht="30" customHeight="1" x14ac:dyDescent="0.3">
      <c r="A27" s="22" t="s">
        <v>204</v>
      </c>
      <c r="B27" s="27">
        <v>1</v>
      </c>
      <c r="C27" s="27">
        <v>2</v>
      </c>
      <c r="D27" s="27">
        <v>4</v>
      </c>
      <c r="E27" s="27">
        <v>5</v>
      </c>
      <c r="F27" s="27">
        <v>3</v>
      </c>
      <c r="G27" s="27" t="s">
        <v>207</v>
      </c>
      <c r="H27" s="22" t="s">
        <v>204</v>
      </c>
      <c r="I27" s="27">
        <v>1</v>
      </c>
      <c r="J27" s="27">
        <v>2</v>
      </c>
      <c r="K27" s="27">
        <v>3</v>
      </c>
      <c r="L27" s="27">
        <v>5</v>
      </c>
      <c r="M27" s="27">
        <v>4</v>
      </c>
      <c r="N27" s="27" t="s">
        <v>207</v>
      </c>
      <c r="O27" s="22" t="s">
        <v>204</v>
      </c>
      <c r="P27" s="27">
        <v>1</v>
      </c>
      <c r="Q27" s="27">
        <v>3</v>
      </c>
      <c r="R27" s="27">
        <v>2</v>
      </c>
      <c r="S27" s="27" t="s">
        <v>207</v>
      </c>
      <c r="T27" s="27" t="s">
        <v>207</v>
      </c>
      <c r="U27" s="27" t="s">
        <v>207</v>
      </c>
      <c r="V27" s="22" t="s">
        <v>204</v>
      </c>
      <c r="W27" s="27">
        <v>4</v>
      </c>
      <c r="X27" s="27">
        <v>1</v>
      </c>
      <c r="Y27" s="27">
        <v>5</v>
      </c>
      <c r="Z27" s="27">
        <v>2</v>
      </c>
      <c r="AA27" s="27">
        <v>3</v>
      </c>
      <c r="AB27" s="27">
        <v>6</v>
      </c>
      <c r="AC27" s="22" t="s">
        <v>204</v>
      </c>
      <c r="AD27" s="27">
        <v>2</v>
      </c>
      <c r="AE27" s="27">
        <v>1</v>
      </c>
      <c r="AF27" s="27">
        <v>3</v>
      </c>
      <c r="AG27" s="27">
        <v>4</v>
      </c>
      <c r="AH27" s="27">
        <v>6</v>
      </c>
      <c r="AI27" s="27">
        <v>5</v>
      </c>
      <c r="AJ27" s="22" t="s">
        <v>204</v>
      </c>
      <c r="AK27" s="27">
        <v>1</v>
      </c>
      <c r="AL27" s="27">
        <v>4</v>
      </c>
      <c r="AM27" s="27">
        <v>2</v>
      </c>
      <c r="AN27" s="27">
        <v>3</v>
      </c>
      <c r="AO27" s="27" t="s">
        <v>207</v>
      </c>
      <c r="AP27" s="27">
        <v>5</v>
      </c>
    </row>
    <row r="28" spans="1:42" ht="45.45" customHeight="1" x14ac:dyDescent="0.3"/>
    <row r="29" spans="1:42" ht="45.45" customHeight="1" x14ac:dyDescent="0.3"/>
    <row r="30" spans="1:42" ht="45.45" customHeight="1" x14ac:dyDescent="0.3"/>
    <row r="31" spans="1:42" ht="45.45" customHeight="1" x14ac:dyDescent="0.3"/>
    <row r="32" spans="1:42" ht="45.45" customHeight="1" x14ac:dyDescent="0.3"/>
    <row r="33" ht="45.45" customHeight="1" x14ac:dyDescent="0.3"/>
    <row r="34" ht="45.45" customHeight="1" x14ac:dyDescent="0.3"/>
  </sheetData>
  <mergeCells count="120">
    <mergeCell ref="AD23:AE23"/>
    <mergeCell ref="AF23:AG23"/>
    <mergeCell ref="AH23:AI23"/>
    <mergeCell ref="AK23:AL23"/>
    <mergeCell ref="AM23:AN23"/>
    <mergeCell ref="AO23:AP23"/>
    <mergeCell ref="P23:Q23"/>
    <mergeCell ref="R23:S23"/>
    <mergeCell ref="T23:U23"/>
    <mergeCell ref="W23:X23"/>
    <mergeCell ref="Y23:Z23"/>
    <mergeCell ref="AA23:AB23"/>
    <mergeCell ref="B23:C23"/>
    <mergeCell ref="D23:E23"/>
    <mergeCell ref="F23:G23"/>
    <mergeCell ref="I23:J23"/>
    <mergeCell ref="K23:L23"/>
    <mergeCell ref="M23:N23"/>
    <mergeCell ref="W22:Y22"/>
    <mergeCell ref="Z22:AB22"/>
    <mergeCell ref="AD22:AF22"/>
    <mergeCell ref="AG22:AI22"/>
    <mergeCell ref="AK22:AM22"/>
    <mergeCell ref="AN22:AP22"/>
    <mergeCell ref="B22:D22"/>
    <mergeCell ref="E22:G22"/>
    <mergeCell ref="I22:K22"/>
    <mergeCell ref="L22:N22"/>
    <mergeCell ref="P22:R22"/>
    <mergeCell ref="S22:U22"/>
    <mergeCell ref="AD16:AE16"/>
    <mergeCell ref="AF16:AG16"/>
    <mergeCell ref="AH16:AI16"/>
    <mergeCell ref="AK16:AL16"/>
    <mergeCell ref="AM16:AN16"/>
    <mergeCell ref="AO16:AP16"/>
    <mergeCell ref="P16:Q16"/>
    <mergeCell ref="R16:S16"/>
    <mergeCell ref="T16:U16"/>
    <mergeCell ref="W16:X16"/>
    <mergeCell ref="Y16:Z16"/>
    <mergeCell ref="AA16:AB16"/>
    <mergeCell ref="B16:C16"/>
    <mergeCell ref="D16:E16"/>
    <mergeCell ref="F16:G16"/>
    <mergeCell ref="I16:J16"/>
    <mergeCell ref="K16:L16"/>
    <mergeCell ref="M16:N16"/>
    <mergeCell ref="W15:Y15"/>
    <mergeCell ref="Z15:AB15"/>
    <mergeCell ref="AD15:AF15"/>
    <mergeCell ref="AG15:AI15"/>
    <mergeCell ref="AK15:AM15"/>
    <mergeCell ref="AN15:AP15"/>
    <mergeCell ref="B15:D15"/>
    <mergeCell ref="E15:G15"/>
    <mergeCell ref="I15:K15"/>
    <mergeCell ref="L15:N15"/>
    <mergeCell ref="P15:R15"/>
    <mergeCell ref="S15:U15"/>
    <mergeCell ref="AD9:AE9"/>
    <mergeCell ref="AF9:AG9"/>
    <mergeCell ref="AH9:AI9"/>
    <mergeCell ref="AK9:AL9"/>
    <mergeCell ref="AM9:AN9"/>
    <mergeCell ref="AO9:AP9"/>
    <mergeCell ref="P9:Q9"/>
    <mergeCell ref="R9:S9"/>
    <mergeCell ref="T9:U9"/>
    <mergeCell ref="W9:X9"/>
    <mergeCell ref="Y9:Z9"/>
    <mergeCell ref="AA9:AB9"/>
    <mergeCell ref="B9:C9"/>
    <mergeCell ref="D9:E9"/>
    <mergeCell ref="F9:G9"/>
    <mergeCell ref="I9:J9"/>
    <mergeCell ref="K9:L9"/>
    <mergeCell ref="M9:N9"/>
    <mergeCell ref="W8:Y8"/>
    <mergeCell ref="Z8:AB8"/>
    <mergeCell ref="AD8:AF8"/>
    <mergeCell ref="AG8:AI8"/>
    <mergeCell ref="AK8:AM8"/>
    <mergeCell ref="AN8:AP8"/>
    <mergeCell ref="B8:D8"/>
    <mergeCell ref="E8:G8"/>
    <mergeCell ref="I8:K8"/>
    <mergeCell ref="L8:N8"/>
    <mergeCell ref="P8:R8"/>
    <mergeCell ref="S8:U8"/>
    <mergeCell ref="AD2:AE2"/>
    <mergeCell ref="AF2:AG2"/>
    <mergeCell ref="AH2:AI2"/>
    <mergeCell ref="AK2:AL2"/>
    <mergeCell ref="AM2:AN2"/>
    <mergeCell ref="AO2:AP2"/>
    <mergeCell ref="P2:Q2"/>
    <mergeCell ref="R2:S2"/>
    <mergeCell ref="T2:U2"/>
    <mergeCell ref="W2:X2"/>
    <mergeCell ref="Y2:Z2"/>
    <mergeCell ref="AA2:AB2"/>
    <mergeCell ref="B2:C2"/>
    <mergeCell ref="D2:E2"/>
    <mergeCell ref="F2:G2"/>
    <mergeCell ref="I2:J2"/>
    <mergeCell ref="K2:L2"/>
    <mergeCell ref="M2:N2"/>
    <mergeCell ref="W1:Y1"/>
    <mergeCell ref="Z1:AB1"/>
    <mergeCell ref="AD1:AF1"/>
    <mergeCell ref="AG1:AI1"/>
    <mergeCell ref="AK1:AM1"/>
    <mergeCell ref="AN1:AP1"/>
    <mergeCell ref="B1:D1"/>
    <mergeCell ref="E1:G1"/>
    <mergeCell ref="I1:K1"/>
    <mergeCell ref="L1:N1"/>
    <mergeCell ref="P1:R1"/>
    <mergeCell ref="S1:U1"/>
  </mergeCells>
  <conditionalFormatting sqref="B6:G7 B13:G13 B20:G20 I6:N7 I13:N13 I20:N20 B27:G27">
    <cfRule type="cellIs" dxfId="89" priority="88" operator="equal">
      <formula>3</formula>
    </cfRule>
    <cfRule type="cellIs" dxfId="88" priority="89" operator="equal">
      <formula>2</formula>
    </cfRule>
    <cfRule type="cellIs" dxfId="87" priority="90" operator="equal">
      <formula>1</formula>
    </cfRule>
  </conditionalFormatting>
  <conditionalFormatting sqref="I27:N27">
    <cfRule type="cellIs" dxfId="86" priority="85" operator="equal">
      <formula>3</formula>
    </cfRule>
    <cfRule type="cellIs" dxfId="85" priority="86" operator="equal">
      <formula>2</formula>
    </cfRule>
    <cfRule type="cellIs" dxfId="84" priority="87" operator="equal">
      <formula>1</formula>
    </cfRule>
  </conditionalFormatting>
  <conditionalFormatting sqref="P6:U7">
    <cfRule type="cellIs" dxfId="83" priority="82" operator="equal">
      <formula>3</formula>
    </cfRule>
    <cfRule type="cellIs" dxfId="82" priority="83" operator="equal">
      <formula>2</formula>
    </cfRule>
    <cfRule type="cellIs" dxfId="81" priority="84" operator="equal">
      <formula>1</formula>
    </cfRule>
  </conditionalFormatting>
  <conditionalFormatting sqref="P13:U13">
    <cfRule type="cellIs" dxfId="80" priority="79" operator="equal">
      <formula>3</formula>
    </cfRule>
    <cfRule type="cellIs" dxfId="79" priority="80" operator="equal">
      <formula>2</formula>
    </cfRule>
    <cfRule type="cellIs" dxfId="78" priority="81" operator="equal">
      <formula>1</formula>
    </cfRule>
  </conditionalFormatting>
  <conditionalFormatting sqref="P20:U20">
    <cfRule type="cellIs" dxfId="77" priority="76" operator="equal">
      <formula>3</formula>
    </cfRule>
    <cfRule type="cellIs" dxfId="76" priority="77" operator="equal">
      <formula>2</formula>
    </cfRule>
    <cfRule type="cellIs" dxfId="75" priority="78" operator="equal">
      <formula>1</formula>
    </cfRule>
  </conditionalFormatting>
  <conditionalFormatting sqref="P27:U27">
    <cfRule type="cellIs" dxfId="74" priority="73" operator="equal">
      <formula>3</formula>
    </cfRule>
    <cfRule type="cellIs" dxfId="73" priority="74" operator="equal">
      <formula>2</formula>
    </cfRule>
    <cfRule type="cellIs" dxfId="72" priority="75" operator="equal">
      <formula>1</formula>
    </cfRule>
  </conditionalFormatting>
  <conditionalFormatting sqref="W6:AB7">
    <cfRule type="cellIs" dxfId="71" priority="70" operator="equal">
      <formula>3</formula>
    </cfRule>
    <cfRule type="cellIs" dxfId="70" priority="71" operator="equal">
      <formula>2</formula>
    </cfRule>
    <cfRule type="cellIs" dxfId="69" priority="72" operator="equal">
      <formula>1</formula>
    </cfRule>
  </conditionalFormatting>
  <conditionalFormatting sqref="W13:AB13">
    <cfRule type="cellIs" dxfId="68" priority="67" operator="equal">
      <formula>3</formula>
    </cfRule>
    <cfRule type="cellIs" dxfId="67" priority="68" operator="equal">
      <formula>2</formula>
    </cfRule>
    <cfRule type="cellIs" dxfId="66" priority="69" operator="equal">
      <formula>1</formula>
    </cfRule>
  </conditionalFormatting>
  <conditionalFormatting sqref="AD6:AI7">
    <cfRule type="cellIs" dxfId="65" priority="64" operator="equal">
      <formula>3</formula>
    </cfRule>
    <cfRule type="cellIs" dxfId="64" priority="65" operator="equal">
      <formula>2</formula>
    </cfRule>
    <cfRule type="cellIs" dxfId="63" priority="66" operator="equal">
      <formula>1</formula>
    </cfRule>
  </conditionalFormatting>
  <conditionalFormatting sqref="AD13:AI13">
    <cfRule type="cellIs" dxfId="62" priority="61" operator="equal">
      <formula>3</formula>
    </cfRule>
    <cfRule type="cellIs" dxfId="61" priority="62" operator="equal">
      <formula>2</formula>
    </cfRule>
    <cfRule type="cellIs" dxfId="60" priority="63" operator="equal">
      <formula>1</formula>
    </cfRule>
  </conditionalFormatting>
  <conditionalFormatting sqref="AD20:AI20">
    <cfRule type="cellIs" dxfId="59" priority="58" operator="equal">
      <formula>3</formula>
    </cfRule>
    <cfRule type="cellIs" dxfId="58" priority="59" operator="equal">
      <formula>2</formula>
    </cfRule>
    <cfRule type="cellIs" dxfId="57" priority="60" operator="equal">
      <formula>1</formula>
    </cfRule>
  </conditionalFormatting>
  <conditionalFormatting sqref="AE27:AI27">
    <cfRule type="cellIs" dxfId="56" priority="55" operator="equal">
      <formula>3</formula>
    </cfRule>
    <cfRule type="cellIs" dxfId="55" priority="56" operator="equal">
      <formula>2</formula>
    </cfRule>
    <cfRule type="cellIs" dxfId="54" priority="57" operator="equal">
      <formula>1</formula>
    </cfRule>
  </conditionalFormatting>
  <conditionalFormatting sqref="AK7:AP7 AK6:AL6 AN6:AP6">
    <cfRule type="cellIs" dxfId="53" priority="52" operator="equal">
      <formula>3</formula>
    </cfRule>
    <cfRule type="cellIs" dxfId="52" priority="53" operator="equal">
      <formula>2</formula>
    </cfRule>
    <cfRule type="cellIs" dxfId="51" priority="54" operator="equal">
      <formula>1</formula>
    </cfRule>
  </conditionalFormatting>
  <conditionalFormatting sqref="AK13:AP13">
    <cfRule type="cellIs" dxfId="50" priority="49" operator="equal">
      <formula>3</formula>
    </cfRule>
    <cfRule type="cellIs" dxfId="49" priority="50" operator="equal">
      <formula>2</formula>
    </cfRule>
    <cfRule type="cellIs" dxfId="48" priority="51" operator="equal">
      <formula>1</formula>
    </cfRule>
  </conditionalFormatting>
  <conditionalFormatting sqref="AK20:AP20">
    <cfRule type="cellIs" dxfId="47" priority="46" operator="equal">
      <formula>3</formula>
    </cfRule>
    <cfRule type="cellIs" dxfId="46" priority="47" operator="equal">
      <formula>2</formula>
    </cfRule>
    <cfRule type="cellIs" dxfId="45" priority="48" operator="equal">
      <formula>1</formula>
    </cfRule>
  </conditionalFormatting>
  <conditionalFormatting sqref="AL27:AP27">
    <cfRule type="cellIs" dxfId="44" priority="43" operator="equal">
      <formula>3</formula>
    </cfRule>
    <cfRule type="cellIs" dxfId="43" priority="44" operator="equal">
      <formula>2</formula>
    </cfRule>
    <cfRule type="cellIs" dxfId="42" priority="45" operator="equal">
      <formula>1</formula>
    </cfRule>
  </conditionalFormatting>
  <conditionalFormatting sqref="W20:AB20">
    <cfRule type="cellIs" dxfId="41" priority="40" operator="equal">
      <formula>3</formula>
    </cfRule>
    <cfRule type="cellIs" dxfId="40" priority="41" operator="equal">
      <formula>2</formula>
    </cfRule>
    <cfRule type="cellIs" dxfId="39" priority="42" operator="equal">
      <formula>1</formula>
    </cfRule>
  </conditionalFormatting>
  <conditionalFormatting sqref="W27:AB27">
    <cfRule type="cellIs" dxfId="38" priority="37" operator="equal">
      <formula>3</formula>
    </cfRule>
    <cfRule type="cellIs" dxfId="37" priority="38" operator="equal">
      <formula>2</formula>
    </cfRule>
    <cfRule type="cellIs" dxfId="36" priority="39" operator="equal">
      <formula>1</formula>
    </cfRule>
  </conditionalFormatting>
  <conditionalFormatting sqref="AD27">
    <cfRule type="cellIs" dxfId="35" priority="34" operator="equal">
      <formula>3</formula>
    </cfRule>
    <cfRule type="cellIs" dxfId="34" priority="35" operator="equal">
      <formula>2</formula>
    </cfRule>
    <cfRule type="cellIs" dxfId="33" priority="36" operator="equal">
      <formula>1</formula>
    </cfRule>
  </conditionalFormatting>
  <conditionalFormatting sqref="AK27">
    <cfRule type="cellIs" dxfId="32" priority="31" operator="equal">
      <formula>3</formula>
    </cfRule>
    <cfRule type="cellIs" dxfId="31" priority="32" operator="equal">
      <formula>2</formula>
    </cfRule>
    <cfRule type="cellIs" dxfId="30" priority="33" operator="equal">
      <formula>1</formula>
    </cfRule>
  </conditionalFormatting>
  <conditionalFormatting sqref="B14:G14 I14:N14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P14:U14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W14:AB14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AD14:AI14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AK14:AP14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B21:G21 I21:N21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P21:U21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W21:AB21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D21:AI21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K21:AP2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horizontalDpi="4294967294" verticalDpi="4294967292" r:id="rId1"/>
  <headerFooter>
    <oddHeader>&amp;C&amp;"Verdana,Gras"&amp;22FINALES USSP DE VA'A - VITESSE</oddHeader>
    <oddFooter>&amp;L&amp;P&amp;R&amp;P</oddFooter>
  </headerFooter>
  <rowBreaks count="1" manualBreakCount="1">
    <brk id="27" max="16383" man="1"/>
  </rowBreaks>
  <colBreaks count="5" manualBreakCount="5">
    <brk id="7" max="1048575" man="1"/>
    <brk id="14" max="1048575" man="1"/>
    <brk id="21" max="1048575" man="1"/>
    <brk id="28" max="1048575" man="1"/>
    <brk id="3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8073-5E5D-48B0-81A8-BEA262072D1F}">
  <dimension ref="A1:L38"/>
  <sheetViews>
    <sheetView view="pageBreakPreview" zoomScale="70" zoomScaleNormal="100" zoomScaleSheetLayoutView="70" workbookViewId="0">
      <selection activeCell="L10" sqref="L10:L15"/>
    </sheetView>
  </sheetViews>
  <sheetFormatPr baseColWidth="10" defaultColWidth="11" defaultRowHeight="13.2" x14ac:dyDescent="0.25"/>
  <cols>
    <col min="1" max="12" width="11" style="30"/>
    <col min="13" max="13" width="4" style="30" customWidth="1"/>
    <col min="14" max="16384" width="11" style="30"/>
  </cols>
  <sheetData>
    <row r="1" spans="1:12" ht="28.2" thickBot="1" x14ac:dyDescent="0.5">
      <c r="A1" s="351" t="s">
        <v>375</v>
      </c>
      <c r="B1" s="352"/>
      <c r="C1" s="353"/>
      <c r="D1" s="351" t="s">
        <v>375</v>
      </c>
      <c r="E1" s="352"/>
      <c r="F1" s="353"/>
      <c r="G1" s="351" t="s">
        <v>375</v>
      </c>
      <c r="H1" s="352"/>
      <c r="I1" s="353"/>
      <c r="J1" s="351" t="s">
        <v>375</v>
      </c>
      <c r="K1" s="352"/>
      <c r="L1" s="353"/>
    </row>
    <row r="2" spans="1:12" ht="25.2" thickBot="1" x14ac:dyDescent="0.45">
      <c r="A2" s="354" t="s">
        <v>14</v>
      </c>
      <c r="B2" s="355"/>
      <c r="C2" s="355"/>
      <c r="D2" s="378" t="s">
        <v>119</v>
      </c>
      <c r="E2" s="379"/>
      <c r="F2" s="380"/>
      <c r="G2" s="358" t="s">
        <v>104</v>
      </c>
      <c r="H2" s="359"/>
      <c r="I2" s="381"/>
      <c r="J2" s="360" t="s">
        <v>120</v>
      </c>
      <c r="K2" s="361"/>
      <c r="L2" s="382"/>
    </row>
    <row r="3" spans="1:12" x14ac:dyDescent="0.25">
      <c r="A3" s="31" t="s">
        <v>122</v>
      </c>
      <c r="B3" s="32" t="s">
        <v>99</v>
      </c>
      <c r="C3" s="33" t="s">
        <v>100</v>
      </c>
      <c r="D3" s="31" t="s">
        <v>122</v>
      </c>
      <c r="E3" s="32" t="s">
        <v>99</v>
      </c>
      <c r="F3" s="33" t="s">
        <v>100</v>
      </c>
      <c r="G3" s="46" t="s">
        <v>122</v>
      </c>
      <c r="H3" s="47" t="s">
        <v>99</v>
      </c>
      <c r="I3" s="162" t="s">
        <v>100</v>
      </c>
      <c r="J3" s="46" t="s">
        <v>122</v>
      </c>
      <c r="K3" s="47" t="s">
        <v>99</v>
      </c>
      <c r="L3" s="48" t="s">
        <v>100</v>
      </c>
    </row>
    <row r="4" spans="1:12" ht="16.2" x14ac:dyDescent="0.3">
      <c r="A4" s="34">
        <f t="shared" ref="A4:A9" si="0">IFERROR(RANK(C4,$C$4:$C$9,1),"-")</f>
        <v>1</v>
      </c>
      <c r="B4" s="25" t="str">
        <f>'Séries '!$AD$11</f>
        <v>LPG 1</v>
      </c>
      <c r="C4" s="72">
        <f>IF('Séries '!$AD$12="","",'Séries '!$AD$12)</f>
        <v>2035</v>
      </c>
      <c r="D4" s="34">
        <f t="shared" ref="D4:D9" si="1">IFERROR(RANK(F4,$F$4:$F$9,1),"-")</f>
        <v>2</v>
      </c>
      <c r="E4" s="25" t="str">
        <f>'Séries '!$AD$25</f>
        <v>ST JO 1</v>
      </c>
      <c r="F4" s="72">
        <f>IF('Séries '!$AD$26="","",'Séries '!$AD$26)</f>
        <v>1553</v>
      </c>
      <c r="G4" s="34">
        <f t="shared" ref="G4:G9" si="2">IFERROR(RANK(I4,$I$4:$I$9,1),"-")</f>
        <v>1</v>
      </c>
      <c r="H4" s="25" t="str">
        <f>'Séries '!$AK$18</f>
        <v>PAO 1</v>
      </c>
      <c r="I4" s="72">
        <f>IF('Séries '!$AK$19="","",'Séries '!$AK$19)</f>
        <v>2347</v>
      </c>
      <c r="J4" s="34">
        <f t="shared" ref="J4:J9" si="3">IFERROR(RANK(L4,$L$4:$L$9,1),"-")</f>
        <v>1</v>
      </c>
      <c r="K4" s="25" t="str">
        <f>'Séries '!$AD$18</f>
        <v>LP G 1</v>
      </c>
      <c r="L4" s="72">
        <f>IF('Séries '!$AD$19="","",'Séries '!$AD$19)</f>
        <v>2247</v>
      </c>
    </row>
    <row r="5" spans="1:12" ht="16.2" x14ac:dyDescent="0.3">
      <c r="A5" s="34">
        <f t="shared" si="0"/>
        <v>2</v>
      </c>
      <c r="B5" s="25" t="str">
        <f>'Séries '!$AE$11</f>
        <v>LPG2</v>
      </c>
      <c r="C5" s="72">
        <f>IF('Séries '!$AE$12="","",'Séries '!$AE$12)</f>
        <v>2069</v>
      </c>
      <c r="D5" s="34">
        <f t="shared" si="1"/>
        <v>1</v>
      </c>
      <c r="E5" s="25" t="str">
        <f>'Séries '!$AE$25</f>
        <v>LSR</v>
      </c>
      <c r="F5" s="72">
        <f>IF('Séries '!$AE$26="","",'Séries '!$AE$26)</f>
        <v>1550</v>
      </c>
      <c r="G5" s="34">
        <f t="shared" si="2"/>
        <v>4</v>
      </c>
      <c r="H5" s="25" t="str">
        <f>'Séries '!$AL$18</f>
        <v>PAO 3</v>
      </c>
      <c r="I5" s="52">
        <f>IF('Séries '!$AL$19="","",'Séries '!$AL$19)</f>
        <v>2534</v>
      </c>
      <c r="J5" s="34">
        <f t="shared" si="3"/>
        <v>2</v>
      </c>
      <c r="K5" s="25" t="str">
        <f>'Séries '!$AE$18</f>
        <v>LP PAP</v>
      </c>
      <c r="L5" s="72">
        <f>IF('Séries '!$AE$19="","",'Séries '!$AE$19)</f>
        <v>2293</v>
      </c>
    </row>
    <row r="6" spans="1:12" ht="16.2" x14ac:dyDescent="0.3">
      <c r="A6" s="34">
        <f t="shared" si="0"/>
        <v>4</v>
      </c>
      <c r="B6" s="25" t="str">
        <f>'Séries '!$AF$11</f>
        <v>POM</v>
      </c>
      <c r="C6" s="72">
        <f>IF('Séries '!$AF$12="","",'Séries '!$AF$12)</f>
        <v>2086</v>
      </c>
      <c r="D6" s="34">
        <f t="shared" si="1"/>
        <v>3</v>
      </c>
      <c r="E6" s="25" t="str">
        <f>'Séries '!$AF$25</f>
        <v>LP PAP</v>
      </c>
      <c r="F6" s="72">
        <f>IF('Séries '!$AF$26="","",'Séries '!$AF$26)</f>
        <v>2023</v>
      </c>
      <c r="G6" s="34">
        <f t="shared" si="2"/>
        <v>2</v>
      </c>
      <c r="H6" s="25" t="str">
        <f>'Séries '!$AM$18</f>
        <v>NDA</v>
      </c>
      <c r="I6" s="52">
        <f>IF('Séries '!$AM$19="","",'Séries '!$AM$19)</f>
        <v>2435</v>
      </c>
      <c r="J6" s="34">
        <f t="shared" si="3"/>
        <v>3</v>
      </c>
      <c r="K6" s="25" t="str">
        <f>'Séries '!$AF$18</f>
        <v>POM</v>
      </c>
      <c r="L6" s="72">
        <f>IF('Séries '!$AF$19="","",'Séries '!$AF$19)</f>
        <v>2378</v>
      </c>
    </row>
    <row r="7" spans="1:12" ht="16.2" x14ac:dyDescent="0.3">
      <c r="A7" s="34">
        <f t="shared" si="0"/>
        <v>3</v>
      </c>
      <c r="B7" s="29" t="str">
        <f>'Séries '!$AG$11</f>
        <v>LSR 1</v>
      </c>
      <c r="C7" s="72">
        <f>IF('Séries '!$AG$12="","",'Séries '!$AG$12)</f>
        <v>2078</v>
      </c>
      <c r="D7" s="34">
        <f t="shared" si="1"/>
        <v>4</v>
      </c>
      <c r="E7" s="25" t="str">
        <f>'Séries '!$AG$25</f>
        <v>ST JO 3</v>
      </c>
      <c r="F7" s="72">
        <f>IF('Séries '!$AG$26="","",'Séries '!$AG$26)</f>
        <v>2057</v>
      </c>
      <c r="G7" s="34">
        <f t="shared" si="2"/>
        <v>5</v>
      </c>
      <c r="H7" s="29" t="str">
        <f>'Séries '!$AN$18</f>
        <v>H HIRO</v>
      </c>
      <c r="I7" s="52">
        <f>IF('Séries '!$AN$19="","",'Séries '!$AN$19)</f>
        <v>2564</v>
      </c>
      <c r="J7" s="34">
        <f t="shared" si="3"/>
        <v>4</v>
      </c>
      <c r="K7" s="25" t="str">
        <f>'Séries '!$AG$18</f>
        <v>LP FAAA</v>
      </c>
      <c r="L7" s="72">
        <f>IF('Séries '!$AG$19="","",'Séries '!$AG$19)</f>
        <v>2403</v>
      </c>
    </row>
    <row r="8" spans="1:12" ht="16.2" x14ac:dyDescent="0.3">
      <c r="A8" s="34">
        <f t="shared" si="0"/>
        <v>5</v>
      </c>
      <c r="B8" s="51" t="str">
        <f>'Séries '!$AH$11</f>
        <v>LP MAH</v>
      </c>
      <c r="C8" s="72">
        <f>IF('Séries '!$AH$12="","",'Séries '!$AH$12)</f>
        <v>2188</v>
      </c>
      <c r="D8" s="34">
        <f t="shared" si="1"/>
        <v>6</v>
      </c>
      <c r="E8" s="25" t="str">
        <f>'Séries '!$AH$25</f>
        <v>LP MAH 2</v>
      </c>
      <c r="F8" s="72">
        <f>IF('Séries '!$AH$26="","",'Séries '!$AH$26)</f>
        <v>2133</v>
      </c>
      <c r="G8" s="34">
        <f t="shared" si="2"/>
        <v>3</v>
      </c>
      <c r="H8" s="25" t="str">
        <f>'Séries '!$AO$18</f>
        <v>PAO 2</v>
      </c>
      <c r="I8" s="52">
        <f>IF('Séries '!$AO$19="","",'Séries '!$AO$19)</f>
        <v>2487</v>
      </c>
      <c r="J8" s="34">
        <f t="shared" si="3"/>
        <v>5</v>
      </c>
      <c r="K8" s="25" t="str">
        <f>'Séries '!$AH$18</f>
        <v>LP OPU</v>
      </c>
      <c r="L8" s="72">
        <f>IF('Séries '!$AH$19="","",'Séries '!$AH$19)</f>
        <v>2419</v>
      </c>
    </row>
    <row r="9" spans="1:12" ht="16.8" thickBot="1" x14ac:dyDescent="0.35">
      <c r="A9" s="34">
        <f t="shared" si="0"/>
        <v>6</v>
      </c>
      <c r="B9" s="25" t="str">
        <f>'Séries '!$AI$11</f>
        <v>LP TAR</v>
      </c>
      <c r="C9" s="72">
        <f>IF('Séries '!$AI$12="","",'Séries '!$AI$12)</f>
        <v>2230</v>
      </c>
      <c r="D9" s="34">
        <f t="shared" si="1"/>
        <v>5</v>
      </c>
      <c r="E9" s="25" t="str">
        <f>'Séries '!$AI$25</f>
        <v>ST JO 2</v>
      </c>
      <c r="F9" s="72">
        <f>IF('Séries '!$AI$26="","",'Séries '!$AI$26)</f>
        <v>2096</v>
      </c>
      <c r="G9" s="152">
        <f t="shared" si="2"/>
        <v>6</v>
      </c>
      <c r="H9" s="153" t="str">
        <f>'Séries '!$AP$18</f>
        <v>M.Tevane</v>
      </c>
      <c r="I9" s="163">
        <f>IF('Séries '!$AP$19="","",'Séries '!$AP$19)</f>
        <v>3219</v>
      </c>
      <c r="J9" s="34">
        <f t="shared" si="3"/>
        <v>6</v>
      </c>
      <c r="K9" s="25" t="str">
        <f>'Séries '!$AI$18</f>
        <v>LP TAR</v>
      </c>
      <c r="L9" s="72">
        <f>IF('Séries '!$AI$19="","",'Séries '!$AI$19)</f>
        <v>2541</v>
      </c>
    </row>
    <row r="10" spans="1:12" ht="16.2" x14ac:dyDescent="0.3">
      <c r="A10" s="34">
        <v>7</v>
      </c>
      <c r="B10" s="25"/>
      <c r="C10" s="72"/>
      <c r="D10" s="34">
        <v>7</v>
      </c>
      <c r="E10" s="25" t="str">
        <f>'Séries '!$P$18</f>
        <v>LP MAH 1</v>
      </c>
      <c r="F10" s="25">
        <f>IF('Séries '!$P$19="","",'Séries '!$P$19)</f>
        <v>2110</v>
      </c>
      <c r="G10" s="164"/>
      <c r="H10" s="156"/>
      <c r="I10" s="157"/>
      <c r="J10" s="34">
        <v>7</v>
      </c>
      <c r="K10" s="25" t="str">
        <f>'Séries '!$P$25</f>
        <v>LP MAH</v>
      </c>
      <c r="L10" s="72">
        <f>IF('Séries '!$P$26="","",'Séries '!$P$26)</f>
        <v>2515</v>
      </c>
    </row>
    <row r="11" spans="1:12" ht="16.2" x14ac:dyDescent="0.3">
      <c r="A11" s="34">
        <v>8</v>
      </c>
      <c r="B11" s="29"/>
      <c r="C11" s="72"/>
      <c r="D11" s="34">
        <v>8</v>
      </c>
      <c r="E11" s="25" t="str">
        <f>'Séries '!$Q$18</f>
        <v>POM</v>
      </c>
      <c r="F11" s="72">
        <f>IF('Séries '!$Q$19="","",'Séries '!$Q$19)</f>
        <v>2120</v>
      </c>
      <c r="G11" s="165"/>
      <c r="I11" s="160"/>
      <c r="J11" s="34">
        <v>8</v>
      </c>
      <c r="K11" s="25" t="str">
        <f>'Séries '!$Q$25</f>
        <v>LSR</v>
      </c>
      <c r="L11" s="72">
        <f>IF('Séries '!$Q$26="","",'Séries '!$Q$26)</f>
        <v>2568</v>
      </c>
    </row>
    <row r="12" spans="1:12" ht="16.2" x14ac:dyDescent="0.3">
      <c r="A12" s="34">
        <v>9</v>
      </c>
      <c r="B12" s="25"/>
      <c r="C12" s="72"/>
      <c r="D12" s="34">
        <v>9</v>
      </c>
      <c r="E12" s="29" t="str">
        <f>'Séries '!$R$18</f>
        <v>LP OPU</v>
      </c>
      <c r="F12" s="72">
        <f>IF('Séries '!$R$19="","",'Séries '!$R$19)</f>
        <v>2167</v>
      </c>
      <c r="G12" s="165"/>
      <c r="I12" s="160"/>
      <c r="J12" s="34">
        <v>9</v>
      </c>
      <c r="K12" s="25" t="str">
        <f>'Séries '!$R$25</f>
        <v>ST JO</v>
      </c>
      <c r="L12" s="72">
        <f>IF('Séries '!$R$26="","",'Séries '!$R$26)</f>
        <v>2553</v>
      </c>
    </row>
    <row r="13" spans="1:12" ht="16.2" x14ac:dyDescent="0.3">
      <c r="A13" s="34">
        <v>10</v>
      </c>
      <c r="B13" s="29"/>
      <c r="C13" s="72"/>
      <c r="D13" s="34">
        <v>10</v>
      </c>
      <c r="E13" s="35" t="str">
        <f>'Séries '!$S$18</f>
        <v>Don Bosco 3</v>
      </c>
      <c r="F13" s="72">
        <f>IF('Séries '!$S$19="","",'Séries '!$S$19)</f>
        <v>2283</v>
      </c>
      <c r="G13" s="165"/>
      <c r="I13" s="160"/>
      <c r="J13" s="34">
        <v>10</v>
      </c>
      <c r="K13" s="25" t="str">
        <f>'Séries '!$S$25</f>
        <v/>
      </c>
      <c r="L13" s="72" t="str">
        <f>IF('Séries '!$S$26="","",'Séries '!$S$26)</f>
        <v/>
      </c>
    </row>
    <row r="14" spans="1:12" ht="16.2" x14ac:dyDescent="0.3">
      <c r="A14" s="34">
        <v>11</v>
      </c>
      <c r="B14" s="53"/>
      <c r="C14" s="72"/>
      <c r="D14" s="34">
        <v>11</v>
      </c>
      <c r="E14" s="25" t="str">
        <f>'Séries '!$T$18</f>
        <v>Don bosco 1</v>
      </c>
      <c r="F14" s="72">
        <f>IF('Séries '!$T$19="","",'Séries '!$T$19)</f>
        <v>2162</v>
      </c>
      <c r="G14" s="165"/>
      <c r="I14" s="160"/>
      <c r="J14" s="34">
        <v>11</v>
      </c>
      <c r="K14" s="25" t="str">
        <f>'Séries '!$T$25</f>
        <v/>
      </c>
      <c r="L14" s="72" t="str">
        <f>IF('Séries '!$T$26="","",'Séries '!$T$26)</f>
        <v/>
      </c>
    </row>
    <row r="15" spans="1:12" ht="16.8" thickBot="1" x14ac:dyDescent="0.35">
      <c r="A15" s="37">
        <v>12</v>
      </c>
      <c r="B15" s="73"/>
      <c r="C15" s="74"/>
      <c r="D15" s="37">
        <v>12</v>
      </c>
      <c r="E15" s="38" t="str">
        <f>'Séries '!$U$18</f>
        <v>LP TAR</v>
      </c>
      <c r="F15" s="74">
        <f>IF('Séries '!$U$19="","",'Séries '!$U$19)</f>
        <v>2262</v>
      </c>
      <c r="G15" s="165"/>
      <c r="I15" s="160"/>
      <c r="J15" s="37">
        <v>12</v>
      </c>
      <c r="K15" s="73" t="str">
        <f>'Séries '!$U$25</f>
        <v/>
      </c>
      <c r="L15" s="72" t="str">
        <f>IF('Séries '!$U$26="","",'Séries '!$U$26)</f>
        <v/>
      </c>
    </row>
    <row r="16" spans="1:12" ht="25.2" thickBot="1" x14ac:dyDescent="0.45">
      <c r="A16" s="354" t="s">
        <v>117</v>
      </c>
      <c r="B16" s="355"/>
      <c r="C16" s="355"/>
      <c r="D16" s="368" t="s">
        <v>29</v>
      </c>
      <c r="E16" s="369"/>
      <c r="F16" s="370"/>
      <c r="G16" s="371" t="s">
        <v>27</v>
      </c>
      <c r="H16" s="372"/>
      <c r="I16" s="373"/>
      <c r="J16" s="374" t="s">
        <v>121</v>
      </c>
      <c r="K16" s="375"/>
      <c r="L16" s="376"/>
    </row>
    <row r="17" spans="1:12" x14ac:dyDescent="0.25">
      <c r="A17" s="44" t="s">
        <v>122</v>
      </c>
      <c r="B17" s="146" t="s">
        <v>99</v>
      </c>
      <c r="C17" s="148" t="s">
        <v>100</v>
      </c>
      <c r="D17" s="44" t="s">
        <v>122</v>
      </c>
      <c r="E17" s="32" t="s">
        <v>99</v>
      </c>
      <c r="F17" s="33" t="s">
        <v>100</v>
      </c>
      <c r="G17" s="44" t="s">
        <v>122</v>
      </c>
      <c r="H17" s="146" t="s">
        <v>99</v>
      </c>
      <c r="I17" s="148" t="s">
        <v>100</v>
      </c>
      <c r="J17" s="44" t="s">
        <v>122</v>
      </c>
      <c r="K17" s="146" t="s">
        <v>99</v>
      </c>
      <c r="L17" s="148" t="s">
        <v>100</v>
      </c>
    </row>
    <row r="18" spans="1:12" ht="16.2" x14ac:dyDescent="0.3">
      <c r="A18" s="34">
        <f t="shared" ref="A18:A23" si="4">IFERROR(RANK(C18,$C$18:$C$23,1),"-")</f>
        <v>1</v>
      </c>
      <c r="B18" s="25" t="str">
        <f>'Séries '!$AK$25</f>
        <v>PAO 1</v>
      </c>
      <c r="C18" s="72">
        <f>IF('Séries '!$AK$26="","",'Séries '!$AK$26)</f>
        <v>2076</v>
      </c>
      <c r="D18" s="34">
        <f t="shared" ref="D18:D23" si="5">IFERROR(RANK(F18,$F$18:$F$23,1),"-")</f>
        <v>5</v>
      </c>
      <c r="E18" s="25" t="str">
        <f>'Séries '!$AK$11</f>
        <v>LP MAH</v>
      </c>
      <c r="F18" s="72">
        <f>IF('Séries '!$AK$12="","",'Séries '!$AK$12)</f>
        <v>2179</v>
      </c>
      <c r="G18" s="34">
        <f>IFERROR(RANK(I18,$I$18:$I$22,1),"-")</f>
        <v>1</v>
      </c>
      <c r="H18" s="25" t="str">
        <f>'Séries '!$AK$4</f>
        <v>LPG 1</v>
      </c>
      <c r="I18" s="72">
        <f>IF('Séries '!$AK$5="","",'Séries '!$AK$5)</f>
        <v>2257</v>
      </c>
      <c r="J18" s="34">
        <f t="shared" ref="J18:J23" si="6">IFERROR(RANK(L18,$L$18:$L$23,1),"-")</f>
        <v>2</v>
      </c>
      <c r="K18" s="25" t="str">
        <f>'Séries '!$AD$4</f>
        <v>LSR</v>
      </c>
      <c r="L18" s="72">
        <f>IF('Séries '!$AD$5="","",'Séries '!$AD$5)</f>
        <v>2328</v>
      </c>
    </row>
    <row r="19" spans="1:12" ht="16.2" x14ac:dyDescent="0.3">
      <c r="A19" s="34">
        <f t="shared" si="4"/>
        <v>4</v>
      </c>
      <c r="B19" s="25" t="str">
        <f>'Séries '!$AL$25</f>
        <v>NDA 1</v>
      </c>
      <c r="C19" s="72">
        <f>IF('Séries '!$AL$26="","",'Séries '!$AL$26)</f>
        <v>2168</v>
      </c>
      <c r="D19" s="34">
        <f t="shared" si="5"/>
        <v>1</v>
      </c>
      <c r="E19" s="25" t="str">
        <f>'Séries '!$AL$11</f>
        <v>LP PAP</v>
      </c>
      <c r="F19" s="72">
        <f>IF('Séries '!$AL$12="","",'Séries '!$AL$12)</f>
        <v>2042</v>
      </c>
      <c r="G19" s="34">
        <f>IFERROR(RANK(I19,$I$18:$I$22,1),"-")</f>
        <v>2</v>
      </c>
      <c r="H19" s="25" t="str">
        <f>'Séries '!$AL$4</f>
        <v>POM</v>
      </c>
      <c r="I19" s="72">
        <f>IF('Séries '!$AL$5="","",'Séries '!$AL$5)</f>
        <v>2408</v>
      </c>
      <c r="J19" s="34">
        <f t="shared" si="6"/>
        <v>1</v>
      </c>
      <c r="K19" s="25" t="str">
        <f>'Séries '!$AE$4</f>
        <v>LPG 2</v>
      </c>
      <c r="L19" s="72">
        <f>IF('Séries '!$AE$5="","",'Séries '!$AE$5)</f>
        <v>2141</v>
      </c>
    </row>
    <row r="20" spans="1:12" ht="16.2" x14ac:dyDescent="0.3">
      <c r="A20" s="34">
        <f t="shared" si="4"/>
        <v>2</v>
      </c>
      <c r="B20" s="25" t="str">
        <f>'Séries '!$AM$25</f>
        <v>H HIRO 1</v>
      </c>
      <c r="C20" s="72">
        <f>IF('Séries '!$AM$26="","",'Séries '!$AM$26)</f>
        <v>2121</v>
      </c>
      <c r="D20" s="34">
        <f t="shared" si="5"/>
        <v>2</v>
      </c>
      <c r="E20" s="25" t="str">
        <f>'Séries '!$AM$11</f>
        <v>POM</v>
      </c>
      <c r="F20" s="72">
        <f>IF('Séries '!$AM$12="","",'Séries '!$AM$12)</f>
        <v>2094</v>
      </c>
      <c r="G20" s="34" t="str">
        <f>IFERROR(RANK(I20,$I$18:$I$22,1),"-")</f>
        <v>-</v>
      </c>
      <c r="H20" s="25" t="str">
        <f>'Séries '!$AM$4</f>
        <v>LPG 2 (HC)</v>
      </c>
      <c r="I20" s="72" t="str">
        <f>IF('Séries '!$AM$5="","",'Séries '!$AM$5)</f>
        <v/>
      </c>
      <c r="J20" s="34">
        <f t="shared" si="6"/>
        <v>3</v>
      </c>
      <c r="K20" s="25" t="str">
        <f>'Séries '!$AF$4</f>
        <v>LP TAR</v>
      </c>
      <c r="L20" s="72">
        <f>IF('Séries '!$AF$5="","",'Séries '!$AF$5)</f>
        <v>3215</v>
      </c>
    </row>
    <row r="21" spans="1:12" ht="16.2" x14ac:dyDescent="0.3">
      <c r="A21" s="34">
        <f t="shared" si="4"/>
        <v>3</v>
      </c>
      <c r="B21" s="25" t="str">
        <f>'Séries '!$AN$25</f>
        <v>PAO 5</v>
      </c>
      <c r="C21" s="72">
        <f>IF('Séries '!$AN$26="","",'Séries '!$AN$26)</f>
        <v>2145</v>
      </c>
      <c r="D21" s="34">
        <f t="shared" si="5"/>
        <v>3</v>
      </c>
      <c r="E21" s="25" t="str">
        <f>'Séries '!$AN$11</f>
        <v>LSR</v>
      </c>
      <c r="F21" s="72">
        <f>IF('Séries '!$AN$12="","",'Séries '!$AN$12)</f>
        <v>2102</v>
      </c>
      <c r="G21" s="34">
        <f>IFERROR(RANK(I21,$I$18:$I$22,1),"-")</f>
        <v>3</v>
      </c>
      <c r="H21" s="25" t="str">
        <f>'Séries '!$AN$4</f>
        <v>LSR</v>
      </c>
      <c r="I21" s="72">
        <f>IF('Séries '!$AN$5="","",'Séries '!$AN$5)</f>
        <v>2427</v>
      </c>
      <c r="J21" s="34" t="str">
        <f t="shared" si="6"/>
        <v>-</v>
      </c>
      <c r="K21" s="25" t="str">
        <f>'Séries '!$AG$4</f>
        <v/>
      </c>
      <c r="L21" s="72" t="str">
        <f>IF('Séries '!$AG$5="","",'Séries '!$AG$5)</f>
        <v/>
      </c>
    </row>
    <row r="22" spans="1:12" ht="16.2" x14ac:dyDescent="0.3">
      <c r="A22" s="34" t="str">
        <f t="shared" si="4"/>
        <v>-</v>
      </c>
      <c r="B22" s="35" t="str">
        <f>'Séries '!$AO$25</f>
        <v/>
      </c>
      <c r="C22" s="72" t="str">
        <f>IF('Séries '!$AO$26="","",'Séries '!$AO$26)</f>
        <v/>
      </c>
      <c r="D22" s="34" t="str">
        <f t="shared" si="5"/>
        <v>-</v>
      </c>
      <c r="E22" s="25" t="str">
        <f>'Séries '!$AO$11</f>
        <v/>
      </c>
      <c r="F22" s="72" t="str">
        <f>IF('Séries '!$AO$12="","",'Séries '!$AO$12)</f>
        <v/>
      </c>
      <c r="G22" s="34">
        <f>IFERROR(RANK(I22,$I$18:$I$22,1),"-")</f>
        <v>4</v>
      </c>
      <c r="H22" s="416" t="str">
        <f>'Séries '!$AO$4</f>
        <v>LP TAR</v>
      </c>
      <c r="I22" s="72">
        <f>IF('Séries '!$AO$5="","",'Séries '!$AO$5)</f>
        <v>3076</v>
      </c>
      <c r="J22" s="34" t="str">
        <f t="shared" si="6"/>
        <v>-</v>
      </c>
      <c r="K22" s="25" t="str">
        <f>'Séries '!$AH$4</f>
        <v/>
      </c>
      <c r="L22" s="72" t="str">
        <f>IF('Séries '!$AH$5="","",'Séries '!$AH$5)</f>
        <v/>
      </c>
    </row>
    <row r="23" spans="1:12" ht="16.8" thickBot="1" x14ac:dyDescent="0.35">
      <c r="A23" s="37">
        <f t="shared" si="4"/>
        <v>5</v>
      </c>
      <c r="B23" s="38" t="str">
        <f>'Séries '!$AP$25</f>
        <v>PAEA</v>
      </c>
      <c r="C23" s="74">
        <f>IF('Séries '!$AP$26="","",'Séries '!$AP$26)</f>
        <v>2232</v>
      </c>
      <c r="D23" s="37">
        <f t="shared" si="5"/>
        <v>4</v>
      </c>
      <c r="E23" s="75" t="str">
        <f>'Séries '!$AP$11</f>
        <v>LP TAR</v>
      </c>
      <c r="F23" s="74">
        <f>IF('Séries '!$AP$12="","",'Séries '!$AP$12)</f>
        <v>2141</v>
      </c>
      <c r="G23" s="417"/>
      <c r="H23" s="418"/>
      <c r="I23" s="419"/>
      <c r="J23" s="37" t="str">
        <f t="shared" si="6"/>
        <v>-</v>
      </c>
      <c r="K23" s="73" t="str">
        <f>'Séries '!$AI$4</f>
        <v/>
      </c>
      <c r="L23" s="74" t="str">
        <f>IF('Séries '!$AI$5="","",'Séries '!$AI$5)</f>
        <v/>
      </c>
    </row>
    <row r="24" spans="1:12" ht="30" customHeight="1" thickBot="1" x14ac:dyDescent="0.5">
      <c r="A24" s="351" t="s">
        <v>375</v>
      </c>
      <c r="B24" s="352"/>
      <c r="C24" s="353"/>
      <c r="D24" s="42"/>
      <c r="E24" s="43"/>
      <c r="F24" s="41"/>
      <c r="G24" s="351" t="s">
        <v>375</v>
      </c>
      <c r="H24" s="352"/>
      <c r="I24" s="353"/>
    </row>
    <row r="25" spans="1:12" ht="24.6" x14ac:dyDescent="0.4">
      <c r="A25" s="356" t="s">
        <v>123</v>
      </c>
      <c r="B25" s="357"/>
      <c r="C25" s="363"/>
      <c r="D25" s="42"/>
      <c r="E25" s="40"/>
      <c r="F25" s="45"/>
      <c r="G25" s="358" t="s">
        <v>124</v>
      </c>
      <c r="H25" s="359"/>
      <c r="I25" s="377"/>
    </row>
    <row r="26" spans="1:12" x14ac:dyDescent="0.25">
      <c r="A26" s="46" t="s">
        <v>122</v>
      </c>
      <c r="B26" s="47" t="s">
        <v>99</v>
      </c>
      <c r="C26" s="48" t="s">
        <v>100</v>
      </c>
      <c r="G26" s="46" t="s">
        <v>122</v>
      </c>
      <c r="H26" s="47" t="s">
        <v>99</v>
      </c>
      <c r="I26" s="48" t="s">
        <v>100</v>
      </c>
    </row>
    <row r="27" spans="1:12" ht="16.2" x14ac:dyDescent="0.3">
      <c r="A27" s="34">
        <f>IFERROR(RANK(C27,$C$27:$C$32,1),"-")</f>
        <v>4</v>
      </c>
      <c r="B27" s="25" t="str">
        <f>'Séries '!$W$25</f>
        <v>PAO 2</v>
      </c>
      <c r="C27" s="72">
        <f>IF('Séries '!$W$26="","",'Séries '!$W$26)</f>
        <v>1044</v>
      </c>
      <c r="G27" s="34">
        <f>IFERROR(RANK(I27,$I$27:$I$32,1),"-")</f>
        <v>3</v>
      </c>
      <c r="H27" s="25" t="str">
        <f>'Séries '!$W$18</f>
        <v>NDA</v>
      </c>
      <c r="I27" s="72">
        <f>IF('Séries '!$W$19="","",'Séries '!$W$19)</f>
        <v>1150</v>
      </c>
    </row>
    <row r="28" spans="1:12" ht="16.2" x14ac:dyDescent="0.3">
      <c r="A28" s="34">
        <f>IFERROR(RANK(C28,$C$27:$C$32,1),"-")</f>
        <v>1</v>
      </c>
      <c r="B28" s="25" t="str">
        <f>'Séries '!$X$25</f>
        <v>PAO 1</v>
      </c>
      <c r="C28" s="72">
        <f>IF('Séries '!$X$26="","",'Séries '!$X$26)</f>
        <v>594</v>
      </c>
      <c r="G28" s="34">
        <f>IFERROR(RANK(I28,$I$27:$I$32,1),"-")</f>
        <v>2</v>
      </c>
      <c r="H28" s="25" t="str">
        <f>'Séries '!$X$18</f>
        <v>PAO 1</v>
      </c>
      <c r="I28" s="72">
        <f>IF('Séries '!$X$19="","",'Séries '!$X$19)</f>
        <v>1143</v>
      </c>
    </row>
    <row r="29" spans="1:12" ht="16.2" x14ac:dyDescent="0.3">
      <c r="A29" s="34">
        <f>IFERROR(RANK(C29,$C$27:$C$32,1),"-")</f>
        <v>5</v>
      </c>
      <c r="B29" s="25" t="str">
        <f>'Séries '!$Y$25</f>
        <v>NDA 1</v>
      </c>
      <c r="C29" s="72">
        <f>IF('Séries '!$Y$26="","",'Séries '!$Y$26)</f>
        <v>1079</v>
      </c>
      <c r="G29" s="34">
        <f>IFERROR(RANK(I29,$I$27:$I$32,1),"-")</f>
        <v>1</v>
      </c>
      <c r="H29" s="25" t="str">
        <f>'Séries '!$Y$18</f>
        <v>PAPARA</v>
      </c>
      <c r="I29" s="72">
        <f>IF('Séries '!$Y$19="","",'Séries '!$Y$19)</f>
        <v>1135</v>
      </c>
    </row>
    <row r="30" spans="1:12" ht="16.2" x14ac:dyDescent="0.3">
      <c r="A30" s="34">
        <f>IFERROR(RANK(C30,$C$27:$C$32,1),"-")</f>
        <v>2</v>
      </c>
      <c r="B30" s="25" t="str">
        <f>'Séries '!$Z$25</f>
        <v>H HIRO</v>
      </c>
      <c r="C30" s="72">
        <f>IF('Séries '!$Z$26="","",'Séries '!$Z$26)</f>
        <v>1010</v>
      </c>
      <c r="G30" s="34">
        <f>IFERROR(RANK(I30,$I$27:$I$32,1),"-")</f>
        <v>6</v>
      </c>
      <c r="H30" s="25" t="str">
        <f>'Séries '!$Z$18</f>
        <v>PAO 3</v>
      </c>
      <c r="I30" s="72">
        <f>IF('Séries '!$Z$19="","",'Séries '!$Z$19)</f>
        <v>1209</v>
      </c>
    </row>
    <row r="31" spans="1:12" ht="16.2" x14ac:dyDescent="0.3">
      <c r="A31" s="34">
        <f>IFERROR(RANK(C31,$C$27:$C$32,1),"-")</f>
        <v>3</v>
      </c>
      <c r="B31" s="50" t="str">
        <f>'Séries '!$AA$25</f>
        <v>AFA</v>
      </c>
      <c r="C31" s="72">
        <f>IF('Séries '!$AA$26="","",'Séries '!$AA$26)</f>
        <v>1022</v>
      </c>
      <c r="G31" s="34">
        <f>IFERROR(RANK(I31,$I$27:$I$32,1),"-")</f>
        <v>5</v>
      </c>
      <c r="H31" s="25" t="str">
        <f>'Séries '!$AA$18</f>
        <v>PAO 2</v>
      </c>
      <c r="I31" s="72">
        <f>IF('Séries '!$AA$19="","",'Séries '!$AA$19)</f>
        <v>1202</v>
      </c>
    </row>
    <row r="32" spans="1:12" ht="16.2" x14ac:dyDescent="0.3">
      <c r="A32" s="34">
        <f t="shared" ref="A32" si="7">IFERROR(RANK(C32,$C$27:$C$32,1),"-")</f>
        <v>6</v>
      </c>
      <c r="B32" s="25" t="str">
        <f>'Séries '!$AB$25</f>
        <v>PAEA</v>
      </c>
      <c r="C32" s="72">
        <f>IF('Séries '!$AB$26="","",'Séries '!$AB$26)</f>
        <v>1120</v>
      </c>
      <c r="G32" s="34">
        <f>IFERROR(RANK(I32,$I$27:$I$32,1),"-")</f>
        <v>4</v>
      </c>
      <c r="H32" s="29" t="str">
        <f>'Séries '!$AB$18</f>
        <v>Henri Hiro</v>
      </c>
      <c r="I32" s="72">
        <f>IF('Séries '!$AB$19="","",'Séries '!$AB$19)</f>
        <v>1192</v>
      </c>
    </row>
    <row r="33" spans="1:9" ht="16.2" x14ac:dyDescent="0.3">
      <c r="A33" s="34">
        <v>7</v>
      </c>
      <c r="B33" s="25" t="str">
        <f>'Séries '!$W$11</f>
        <v>PAPARA</v>
      </c>
      <c r="C33" s="72">
        <f>IF('Séries '!$W$12="","",'Séries '!$W$12)</f>
        <v>1070</v>
      </c>
      <c r="G33" s="34">
        <v>7</v>
      </c>
      <c r="H33" s="29" t="str">
        <f>'Séries '!W4</f>
        <v>PAO 4</v>
      </c>
      <c r="I33" s="308">
        <f>IF('Séries '!$W$19="","",'Séries '!$W$19)</f>
        <v>1150</v>
      </c>
    </row>
    <row r="34" spans="1:9" ht="16.2" x14ac:dyDescent="0.3">
      <c r="A34" s="34">
        <v>8</v>
      </c>
      <c r="B34" s="29" t="str">
        <f>'Séries '!$X$11</f>
        <v>PAO 3</v>
      </c>
      <c r="C34" s="72">
        <f>IF('Séries '!$X$12="","",'Séries '!$X$12)</f>
        <v>1075</v>
      </c>
      <c r="G34" s="34">
        <v>8</v>
      </c>
      <c r="H34" s="25" t="str">
        <f>'Séries '!$X$4</f>
        <v>AFA</v>
      </c>
      <c r="I34" s="72">
        <f>IF('Séries '!$X$5="","",'Séries '!$X$5)</f>
        <v>1210</v>
      </c>
    </row>
    <row r="35" spans="1:9" ht="16.2" x14ac:dyDescent="0.3">
      <c r="A35" s="34">
        <v>9</v>
      </c>
      <c r="B35" s="25" t="str">
        <f>'Séries '!$Y$11</f>
        <v>PAO 4</v>
      </c>
      <c r="C35" s="72">
        <f>IF('Séries '!$Y$12="","",'Séries '!$Y$12)</f>
        <v>1116</v>
      </c>
      <c r="G35" s="34">
        <v>9</v>
      </c>
      <c r="H35" s="25" t="str">
        <f>'Séries '!$Y$4</f>
        <v>PAEA</v>
      </c>
      <c r="I35" s="72">
        <f>IF('Séries '!$Y$5="","",'Séries '!$Y$5)</f>
        <v>1233</v>
      </c>
    </row>
    <row r="36" spans="1:9" ht="16.2" x14ac:dyDescent="0.3">
      <c r="A36" s="34">
        <v>10</v>
      </c>
      <c r="B36" s="25" t="str">
        <f>'Séries '!$Z$11</f>
        <v>M TEVANE</v>
      </c>
      <c r="C36" s="72">
        <f>IF('Séries '!$Z$12="","",'Séries '!$Z$12)</f>
        <v>1127</v>
      </c>
      <c r="G36" s="34">
        <v>10</v>
      </c>
      <c r="H36" s="25" t="str">
        <f>'Séries '!$Z$4</f>
        <v>M TEVANE</v>
      </c>
      <c r="I36" s="72">
        <f>IF('Séries '!$Z$5="","",'Séries '!$Z$5)</f>
        <v>1239</v>
      </c>
    </row>
    <row r="37" spans="1:9" ht="16.2" x14ac:dyDescent="0.3">
      <c r="A37" s="34">
        <v>11</v>
      </c>
      <c r="B37" s="25" t="str">
        <f>'Séries '!$AA$11</f>
        <v/>
      </c>
      <c r="C37" s="72" t="str">
        <f>IF('Séries '!$AA$12="","",'Séries '!$AA$12)</f>
        <v/>
      </c>
      <c r="G37" s="34">
        <v>11</v>
      </c>
      <c r="H37" s="25" t="str">
        <f>'Séries '!$AA$4</f>
        <v/>
      </c>
      <c r="I37" s="72" t="str">
        <f>IF('Séries '!$AA$5="","",'Séries '!$AA$5)</f>
        <v/>
      </c>
    </row>
    <row r="38" spans="1:9" ht="16.8" thickBot="1" x14ac:dyDescent="0.35">
      <c r="A38" s="37">
        <v>12</v>
      </c>
      <c r="B38" s="73" t="str">
        <f>'Séries '!$AB$11</f>
        <v/>
      </c>
      <c r="C38" s="74" t="str">
        <f>IF('Séries '!$AB$12="","",'Séries '!$AB$12)</f>
        <v/>
      </c>
      <c r="G38" s="37">
        <v>12</v>
      </c>
      <c r="H38" s="73" t="str">
        <f>'Séries '!$AB$4</f>
        <v/>
      </c>
      <c r="I38" s="74" t="str">
        <f>IF('Séries '!$AB$5="","",'Séries '!$AB$5)</f>
        <v/>
      </c>
    </row>
  </sheetData>
  <sortState xmlns:xlrd2="http://schemas.microsoft.com/office/spreadsheetml/2017/richdata2" ref="D18:F22">
    <sortCondition ref="D18:D22"/>
  </sortState>
  <mergeCells count="16">
    <mergeCell ref="A2:C2"/>
    <mergeCell ref="D2:F2"/>
    <mergeCell ref="G2:I2"/>
    <mergeCell ref="J2:L2"/>
    <mergeCell ref="A1:C1"/>
    <mergeCell ref="D1:F1"/>
    <mergeCell ref="G1:I1"/>
    <mergeCell ref="J1:L1"/>
    <mergeCell ref="A16:C16"/>
    <mergeCell ref="D16:F16"/>
    <mergeCell ref="G16:I16"/>
    <mergeCell ref="J16:L16"/>
    <mergeCell ref="A25:C25"/>
    <mergeCell ref="G25:I25"/>
    <mergeCell ref="A24:C24"/>
    <mergeCell ref="G24:I24"/>
  </mergeCells>
  <conditionalFormatting sqref="A4:A9">
    <cfRule type="cellIs" dxfId="275" priority="133" operator="equal">
      <formula>1</formula>
    </cfRule>
    <cfRule type="cellIs" dxfId="274" priority="134" operator="equal">
      <formula>2</formula>
    </cfRule>
    <cfRule type="cellIs" dxfId="273" priority="135" operator="equal">
      <formula>3</formula>
    </cfRule>
  </conditionalFormatting>
  <conditionalFormatting sqref="D4:D9">
    <cfRule type="cellIs" dxfId="272" priority="130" operator="equal">
      <formula>1</formula>
    </cfRule>
    <cfRule type="cellIs" dxfId="271" priority="131" operator="equal">
      <formula>2</formula>
    </cfRule>
    <cfRule type="cellIs" dxfId="270" priority="132" operator="equal">
      <formula>3</formula>
    </cfRule>
  </conditionalFormatting>
  <conditionalFormatting sqref="A27:A38">
    <cfRule type="cellIs" dxfId="269" priority="121" operator="equal">
      <formula>1</formula>
    </cfRule>
    <cfRule type="cellIs" dxfId="268" priority="122" operator="equal">
      <formula>2</formula>
    </cfRule>
    <cfRule type="cellIs" dxfId="267" priority="123" operator="equal">
      <formula>3</formula>
    </cfRule>
  </conditionalFormatting>
  <conditionalFormatting sqref="G27:G32">
    <cfRule type="cellIs" dxfId="266" priority="118" operator="equal">
      <formula>1</formula>
    </cfRule>
    <cfRule type="cellIs" dxfId="265" priority="119" operator="equal">
      <formula>2</formula>
    </cfRule>
    <cfRule type="cellIs" dxfId="264" priority="120" operator="equal">
      <formula>3</formula>
    </cfRule>
  </conditionalFormatting>
  <conditionalFormatting sqref="A18:A22">
    <cfRule type="cellIs" dxfId="263" priority="115" operator="equal">
      <formula>1</formula>
    </cfRule>
    <cfRule type="cellIs" dxfId="262" priority="116" operator="equal">
      <formula>2</formula>
    </cfRule>
    <cfRule type="cellIs" dxfId="261" priority="117" operator="equal">
      <formula>3</formula>
    </cfRule>
  </conditionalFormatting>
  <conditionalFormatting sqref="D18:D23">
    <cfRule type="cellIs" dxfId="260" priority="112" operator="equal">
      <formula>1</formula>
    </cfRule>
    <cfRule type="cellIs" dxfId="259" priority="113" operator="equal">
      <formula>2</formula>
    </cfRule>
    <cfRule type="cellIs" dxfId="258" priority="114" operator="equal">
      <formula>3</formula>
    </cfRule>
  </conditionalFormatting>
  <conditionalFormatting sqref="G18:G22">
    <cfRule type="cellIs" dxfId="257" priority="109" operator="equal">
      <formula>1</formula>
    </cfRule>
    <cfRule type="cellIs" dxfId="256" priority="110" operator="equal">
      <formula>2</formula>
    </cfRule>
    <cfRule type="cellIs" dxfId="255" priority="111" operator="equal">
      <formula>3</formula>
    </cfRule>
  </conditionalFormatting>
  <conditionalFormatting sqref="J18:J23">
    <cfRule type="cellIs" dxfId="254" priority="106" operator="equal">
      <formula>1</formula>
    </cfRule>
    <cfRule type="cellIs" dxfId="253" priority="107" operator="equal">
      <formula>2</formula>
    </cfRule>
    <cfRule type="cellIs" dxfId="252" priority="108" operator="equal">
      <formula>3</formula>
    </cfRule>
  </conditionalFormatting>
  <conditionalFormatting sqref="G33:G38">
    <cfRule type="cellIs" dxfId="251" priority="64" operator="equal">
      <formula>1</formula>
    </cfRule>
    <cfRule type="cellIs" dxfId="250" priority="65" operator="equal">
      <formula>2</formula>
    </cfRule>
    <cfRule type="cellIs" dxfId="249" priority="66" operator="equal">
      <formula>3</formula>
    </cfRule>
  </conditionalFormatting>
  <conditionalFormatting sqref="J10:J15">
    <cfRule type="cellIs" dxfId="248" priority="61" operator="equal">
      <formula>1</formula>
    </cfRule>
    <cfRule type="cellIs" dxfId="247" priority="62" operator="equal">
      <formula>2</formula>
    </cfRule>
    <cfRule type="cellIs" dxfId="246" priority="63" operator="equal">
      <formula>3</formula>
    </cfRule>
  </conditionalFormatting>
  <conditionalFormatting sqref="D10:D15">
    <cfRule type="cellIs" dxfId="245" priority="58" operator="equal">
      <formula>1</formula>
    </cfRule>
    <cfRule type="cellIs" dxfId="244" priority="59" operator="equal">
      <formula>2</formula>
    </cfRule>
    <cfRule type="cellIs" dxfId="243" priority="60" operator="equal">
      <formula>3</formula>
    </cfRule>
  </conditionalFormatting>
  <conditionalFormatting sqref="A10:A15">
    <cfRule type="cellIs" dxfId="242" priority="34" operator="equal">
      <formula>1</formula>
    </cfRule>
    <cfRule type="cellIs" dxfId="241" priority="35" operator="equal">
      <formula>2</formula>
    </cfRule>
    <cfRule type="cellIs" dxfId="240" priority="36" operator="equal">
      <formula>3</formula>
    </cfRule>
  </conditionalFormatting>
  <conditionalFormatting sqref="G10:G15">
    <cfRule type="cellIs" dxfId="239" priority="13" operator="equal">
      <formula>1</formula>
    </cfRule>
    <cfRule type="cellIs" dxfId="238" priority="14" operator="equal">
      <formula>2</formula>
    </cfRule>
    <cfRule type="cellIs" dxfId="237" priority="15" operator="equal">
      <formula>3</formula>
    </cfRule>
  </conditionalFormatting>
  <conditionalFormatting sqref="A23">
    <cfRule type="cellIs" dxfId="236" priority="10" operator="equal">
      <formula>1</formula>
    </cfRule>
    <cfRule type="cellIs" dxfId="235" priority="11" operator="equal">
      <formula>2</formula>
    </cfRule>
    <cfRule type="cellIs" dxfId="234" priority="12" operator="equal">
      <formula>3</formula>
    </cfRule>
  </conditionalFormatting>
  <conditionalFormatting sqref="G4:G9">
    <cfRule type="cellIs" dxfId="233" priority="4" operator="equal">
      <formula>1</formula>
    </cfRule>
    <cfRule type="cellIs" dxfId="232" priority="5" operator="equal">
      <formula>2</formula>
    </cfRule>
    <cfRule type="cellIs" dxfId="231" priority="6" operator="equal">
      <formula>3</formula>
    </cfRule>
  </conditionalFormatting>
  <conditionalFormatting sqref="J4:J9">
    <cfRule type="cellIs" dxfId="230" priority="1" operator="equal">
      <formula>1</formula>
    </cfRule>
    <cfRule type="cellIs" dxfId="229" priority="2" operator="equal">
      <formula>2</formula>
    </cfRule>
    <cfRule type="cellIs" dxfId="228" priority="3" operator="equal">
      <formula>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72" orientation="portrait" horizontalDpi="4294967294" r:id="rId1"/>
  <rowBreaks count="1" manualBreakCount="1">
    <brk id="23" max="16383" man="1"/>
  </rowBreaks>
  <colBreaks count="3" manualBreakCount="3">
    <brk id="3" max="1048575" man="1"/>
    <brk id="6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</vt:i4>
      </vt:variant>
    </vt:vector>
  </HeadingPairs>
  <TitlesOfParts>
    <vt:vector size="16" baseType="lpstr">
      <vt:lpstr>Qualifiées</vt:lpstr>
      <vt:lpstr>Réglement</vt:lpstr>
      <vt:lpstr>Jury</vt:lpstr>
      <vt:lpstr>Programme</vt:lpstr>
      <vt:lpstr>Séries </vt:lpstr>
      <vt:lpstr>Rés.Séries</vt:lpstr>
      <vt:lpstr>Rés.Séries à TRIER</vt:lpstr>
      <vt:lpstr>Séries SSFORMUL</vt:lpstr>
      <vt:lpstr>FINALES</vt:lpstr>
      <vt:lpstr>FINALES TO PRINT</vt:lpstr>
      <vt:lpstr>PRINT</vt:lpstr>
      <vt:lpstr>FINALES A &amp; B</vt:lpstr>
      <vt:lpstr>Séries Podiums</vt:lpstr>
      <vt:lpstr>Jury!Zone_d_impression</vt:lpstr>
      <vt:lpstr>Programme!Zone_d_impression</vt:lpstr>
      <vt:lpstr>Réglement!Zone_d_impression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et Sylvie THIEURY</dc:creator>
  <cp:lastModifiedBy>USSP</cp:lastModifiedBy>
  <cp:lastPrinted>2021-04-29T00:26:52Z</cp:lastPrinted>
  <dcterms:created xsi:type="dcterms:W3CDTF">2016-09-23T03:21:41Z</dcterms:created>
  <dcterms:modified xsi:type="dcterms:W3CDTF">2021-04-29T00:30:28Z</dcterms:modified>
</cp:coreProperties>
</file>